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ZMR\Kompletní zadávací dokumentace\"/>
    </mc:Choice>
  </mc:AlternateContent>
  <bookViews>
    <workbookView xWindow="720" yWindow="450" windowWidth="27555" windowHeight="1377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Rekapitulace!$G$22</definedName>
    <definedName name="Dodavka0">Položky!#REF!</definedName>
    <definedName name="HSV">Rekapitulace!$E$22</definedName>
    <definedName name="HSV0">Položky!#REF!</definedName>
    <definedName name="HZS">Rekapitulace!$I$22</definedName>
    <definedName name="HZS0">Položky!#REF!</definedName>
    <definedName name="JKSO">'Krycí list'!$G$2</definedName>
    <definedName name="MJ">'Krycí list'!$G$5</definedName>
    <definedName name="Mont">Rekapitulace!$H$22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Položky!$A$1:$G$90</definedName>
    <definedName name="_xlnm.Print_Area" localSheetId="1">Rekapitulace!$A$1:$I$36</definedName>
    <definedName name="PocetMJ">'Krycí list'!$G$6</definedName>
    <definedName name="Poznamka">'Krycí list'!$B$37</definedName>
    <definedName name="Projektant">'Krycí list'!$C$8</definedName>
    <definedName name="PSV">Rekapitulace!$F$22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Rekapitulace!$H$35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5251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89" i="3"/>
  <c r="BD89" i="3"/>
  <c r="BC89" i="3"/>
  <c r="BB89" i="3"/>
  <c r="BB90" i="3" s="1"/>
  <c r="F21" i="2" s="1"/>
  <c r="G89" i="3"/>
  <c r="BA89" i="3" s="1"/>
  <c r="BE88" i="3"/>
  <c r="BD88" i="3"/>
  <c r="BC88" i="3"/>
  <c r="BB88" i="3"/>
  <c r="G88" i="3"/>
  <c r="BA88" i="3" s="1"/>
  <c r="BE87" i="3"/>
  <c r="BD87" i="3"/>
  <c r="BC87" i="3"/>
  <c r="BB87" i="3"/>
  <c r="G87" i="3"/>
  <c r="BA87" i="3" s="1"/>
  <c r="BE86" i="3"/>
  <c r="BE90" i="3" s="1"/>
  <c r="I21" i="2" s="1"/>
  <c r="BD86" i="3"/>
  <c r="BC86" i="3"/>
  <c r="BB86" i="3"/>
  <c r="G86" i="3"/>
  <c r="G90" i="3" s="1"/>
  <c r="B21" i="2"/>
  <c r="A21" i="2"/>
  <c r="C90" i="3"/>
  <c r="BE83" i="3"/>
  <c r="BE84" i="3" s="1"/>
  <c r="I20" i="2" s="1"/>
  <c r="BD83" i="3"/>
  <c r="BD84" i="3" s="1"/>
  <c r="H20" i="2" s="1"/>
  <c r="BC83" i="3"/>
  <c r="BC84" i="3" s="1"/>
  <c r="G20" i="2" s="1"/>
  <c r="BA83" i="3"/>
  <c r="BA84" i="3" s="1"/>
  <c r="E20" i="2" s="1"/>
  <c r="G83" i="3"/>
  <c r="B20" i="2"/>
  <c r="A20" i="2"/>
  <c r="C84" i="3"/>
  <c r="BE80" i="3"/>
  <c r="BD80" i="3"/>
  <c r="BC80" i="3"/>
  <c r="BA80" i="3"/>
  <c r="G80" i="3"/>
  <c r="BB80" i="3" s="1"/>
  <c r="BE79" i="3"/>
  <c r="BD79" i="3"/>
  <c r="BC79" i="3"/>
  <c r="BA79" i="3"/>
  <c r="G79" i="3"/>
  <c r="BB79" i="3" s="1"/>
  <c r="BE78" i="3"/>
  <c r="BE81" i="3" s="1"/>
  <c r="I19" i="2" s="1"/>
  <c r="BD78" i="3"/>
  <c r="BC78" i="3"/>
  <c r="BA78" i="3"/>
  <c r="G78" i="3"/>
  <c r="B19" i="2"/>
  <c r="A19" i="2"/>
  <c r="C81" i="3"/>
  <c r="BE75" i="3"/>
  <c r="BD75" i="3"/>
  <c r="BC75" i="3"/>
  <c r="BA75" i="3"/>
  <c r="G75" i="3"/>
  <c r="BB75" i="3" s="1"/>
  <c r="BE74" i="3"/>
  <c r="BD74" i="3"/>
  <c r="BC74" i="3"/>
  <c r="BA74" i="3"/>
  <c r="G74" i="3"/>
  <c r="BB74" i="3" s="1"/>
  <c r="BE73" i="3"/>
  <c r="BD73" i="3"/>
  <c r="BC73" i="3"/>
  <c r="BA73" i="3"/>
  <c r="G73" i="3"/>
  <c r="BB73" i="3" s="1"/>
  <c r="BE72" i="3"/>
  <c r="BD72" i="3"/>
  <c r="BC72" i="3"/>
  <c r="BC76" i="3" s="1"/>
  <c r="G18" i="2" s="1"/>
  <c r="BA72" i="3"/>
  <c r="BA76" i="3" s="1"/>
  <c r="E18" i="2" s="1"/>
  <c r="G72" i="3"/>
  <c r="B18" i="2"/>
  <c r="A18" i="2"/>
  <c r="C76" i="3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E67" i="3"/>
  <c r="BD67" i="3"/>
  <c r="BC67" i="3"/>
  <c r="BA67" i="3"/>
  <c r="G67" i="3"/>
  <c r="BB67" i="3" s="1"/>
  <c r="BE66" i="3"/>
  <c r="BD66" i="3"/>
  <c r="BC66" i="3"/>
  <c r="BA66" i="3"/>
  <c r="G66" i="3"/>
  <c r="BB66" i="3" s="1"/>
  <c r="BE65" i="3"/>
  <c r="BD65" i="3"/>
  <c r="BC65" i="3"/>
  <c r="BB65" i="3"/>
  <c r="BA65" i="3"/>
  <c r="G65" i="3"/>
  <c r="BE64" i="3"/>
  <c r="BD64" i="3"/>
  <c r="BC64" i="3"/>
  <c r="BA64" i="3"/>
  <c r="G64" i="3"/>
  <c r="BB64" i="3" s="1"/>
  <c r="BE63" i="3"/>
  <c r="BD63" i="3"/>
  <c r="BC63" i="3"/>
  <c r="BA63" i="3"/>
  <c r="G63" i="3"/>
  <c r="BB63" i="3" s="1"/>
  <c r="BE62" i="3"/>
  <c r="BD62" i="3"/>
  <c r="BC62" i="3"/>
  <c r="BA62" i="3"/>
  <c r="G62" i="3"/>
  <c r="B17" i="2"/>
  <c r="A17" i="2"/>
  <c r="C70" i="3"/>
  <c r="BE59" i="3"/>
  <c r="BE60" i="3" s="1"/>
  <c r="I16" i="2" s="1"/>
  <c r="BD59" i="3"/>
  <c r="BC59" i="3"/>
  <c r="BA59" i="3"/>
  <c r="G59" i="3"/>
  <c r="BB59" i="3" s="1"/>
  <c r="BE58" i="3"/>
  <c r="BD58" i="3"/>
  <c r="BC58" i="3"/>
  <c r="BA58" i="3"/>
  <c r="BA60" i="3" s="1"/>
  <c r="E16" i="2" s="1"/>
  <c r="G58" i="3"/>
  <c r="B16" i="2"/>
  <c r="A16" i="2"/>
  <c r="BD60" i="3"/>
  <c r="H16" i="2" s="1"/>
  <c r="BC60" i="3"/>
  <c r="G16" i="2" s="1"/>
  <c r="C60" i="3"/>
  <c r="BE55" i="3"/>
  <c r="BE56" i="3" s="1"/>
  <c r="I15" i="2" s="1"/>
  <c r="BD55" i="3"/>
  <c r="BD56" i="3" s="1"/>
  <c r="H15" i="2" s="1"/>
  <c r="BC55" i="3"/>
  <c r="BC56" i="3" s="1"/>
  <c r="G15" i="2" s="1"/>
  <c r="BB55" i="3"/>
  <c r="BB56" i="3" s="1"/>
  <c r="F15" i="2" s="1"/>
  <c r="G55" i="3"/>
  <c r="BA55" i="3" s="1"/>
  <c r="BA56" i="3" s="1"/>
  <c r="E15" i="2"/>
  <c r="B15" i="2"/>
  <c r="A15" i="2"/>
  <c r="G56" i="3"/>
  <c r="C56" i="3"/>
  <c r="BE52" i="3"/>
  <c r="BD52" i="3"/>
  <c r="BD53" i="3" s="1"/>
  <c r="H14" i="2" s="1"/>
  <c r="BC52" i="3"/>
  <c r="BB52" i="3"/>
  <c r="BB53" i="3" s="1"/>
  <c r="F14" i="2" s="1"/>
  <c r="G52" i="3"/>
  <c r="G53" i="3" s="1"/>
  <c r="B14" i="2"/>
  <c r="A14" i="2"/>
  <c r="BE53" i="3"/>
  <c r="I14" i="2" s="1"/>
  <c r="BC53" i="3"/>
  <c r="G14" i="2" s="1"/>
  <c r="C53" i="3"/>
  <c r="BE49" i="3"/>
  <c r="BE50" i="3" s="1"/>
  <c r="I13" i="2" s="1"/>
  <c r="BD49" i="3"/>
  <c r="BC49" i="3"/>
  <c r="BB49" i="3"/>
  <c r="G49" i="3"/>
  <c r="BA49" i="3" s="1"/>
  <c r="BE48" i="3"/>
  <c r="BD48" i="3"/>
  <c r="BD50" i="3" s="1"/>
  <c r="H13" i="2" s="1"/>
  <c r="BC48" i="3"/>
  <c r="BC50" i="3" s="1"/>
  <c r="G13" i="2" s="1"/>
  <c r="BB48" i="3"/>
  <c r="BB50" i="3" s="1"/>
  <c r="F13" i="2" s="1"/>
  <c r="G48" i="3"/>
  <c r="BA48" i="3" s="1"/>
  <c r="BA50" i="3" s="1"/>
  <c r="E13" i="2" s="1"/>
  <c r="B13" i="2"/>
  <c r="A13" i="2"/>
  <c r="C50" i="3"/>
  <c r="BE45" i="3"/>
  <c r="BD45" i="3"/>
  <c r="BC45" i="3"/>
  <c r="BB45" i="3"/>
  <c r="G45" i="3"/>
  <c r="BA45" i="3" s="1"/>
  <c r="BE44" i="3"/>
  <c r="BD44" i="3"/>
  <c r="BC44" i="3"/>
  <c r="BB44" i="3"/>
  <c r="G44" i="3"/>
  <c r="BA44" i="3" s="1"/>
  <c r="BE43" i="3"/>
  <c r="BD43" i="3"/>
  <c r="BC43" i="3"/>
  <c r="BB43" i="3"/>
  <c r="G43" i="3"/>
  <c r="B12" i="2"/>
  <c r="A12" i="2"/>
  <c r="BE46" i="3"/>
  <c r="I12" i="2" s="1"/>
  <c r="C46" i="3"/>
  <c r="BE40" i="3"/>
  <c r="BD40" i="3"/>
  <c r="BC40" i="3"/>
  <c r="BB40" i="3"/>
  <c r="G40" i="3"/>
  <c r="BA40" i="3" s="1"/>
  <c r="BE39" i="3"/>
  <c r="BD39" i="3"/>
  <c r="BC39" i="3"/>
  <c r="BB39" i="3"/>
  <c r="G39" i="3"/>
  <c r="BA39" i="3" s="1"/>
  <c r="BE38" i="3"/>
  <c r="BE41" i="3" s="1"/>
  <c r="I11" i="2" s="1"/>
  <c r="BD38" i="3"/>
  <c r="BC38" i="3"/>
  <c r="BB38" i="3"/>
  <c r="BB41" i="3" s="1"/>
  <c r="F11" i="2" s="1"/>
  <c r="BA38" i="3"/>
  <c r="BA41" i="3" s="1"/>
  <c r="E11" i="2" s="1"/>
  <c r="G38" i="3"/>
  <c r="B11" i="2"/>
  <c r="A11" i="2"/>
  <c r="C41" i="3"/>
  <c r="BE35" i="3"/>
  <c r="BD35" i="3"/>
  <c r="BC35" i="3"/>
  <c r="BB35" i="3"/>
  <c r="G35" i="3"/>
  <c r="BA35" i="3" s="1"/>
  <c r="BE34" i="3"/>
  <c r="BD34" i="3"/>
  <c r="BC34" i="3"/>
  <c r="BB34" i="3"/>
  <c r="G34" i="3"/>
  <c r="BA34" i="3" s="1"/>
  <c r="BE33" i="3"/>
  <c r="BD33" i="3"/>
  <c r="BC33" i="3"/>
  <c r="BB33" i="3"/>
  <c r="G33" i="3"/>
  <c r="BA33" i="3" s="1"/>
  <c r="BE32" i="3"/>
  <c r="BD32" i="3"/>
  <c r="BC32" i="3"/>
  <c r="BB32" i="3"/>
  <c r="G32" i="3"/>
  <c r="BA32" i="3" s="1"/>
  <c r="BE31" i="3"/>
  <c r="BD31" i="3"/>
  <c r="BC31" i="3"/>
  <c r="BB31" i="3"/>
  <c r="G31" i="3"/>
  <c r="BA31" i="3" s="1"/>
  <c r="BE30" i="3"/>
  <c r="BD30" i="3"/>
  <c r="BC30" i="3"/>
  <c r="BB30" i="3"/>
  <c r="G30" i="3"/>
  <c r="BA30" i="3" s="1"/>
  <c r="BE29" i="3"/>
  <c r="BD29" i="3"/>
  <c r="BC29" i="3"/>
  <c r="BB29" i="3"/>
  <c r="BA29" i="3"/>
  <c r="G29" i="3"/>
  <c r="BE28" i="3"/>
  <c r="BD28" i="3"/>
  <c r="BC28" i="3"/>
  <c r="BB28" i="3"/>
  <c r="G28" i="3"/>
  <c r="BA28" i="3" s="1"/>
  <c r="BE27" i="3"/>
  <c r="BD27" i="3"/>
  <c r="BC27" i="3"/>
  <c r="BB27" i="3"/>
  <c r="G27" i="3"/>
  <c r="BA27" i="3" s="1"/>
  <c r="BE26" i="3"/>
  <c r="BD26" i="3"/>
  <c r="BC26" i="3"/>
  <c r="BB26" i="3"/>
  <c r="G26" i="3"/>
  <c r="BA26" i="3" s="1"/>
  <c r="BE25" i="3"/>
  <c r="BD25" i="3"/>
  <c r="BC25" i="3"/>
  <c r="BB25" i="3"/>
  <c r="G25" i="3"/>
  <c r="B10" i="2"/>
  <c r="A10" i="2"/>
  <c r="C36" i="3"/>
  <c r="BE22" i="3"/>
  <c r="BD22" i="3"/>
  <c r="BC22" i="3"/>
  <c r="BB22" i="3"/>
  <c r="G22" i="3"/>
  <c r="BA22" i="3" s="1"/>
  <c r="BE21" i="3"/>
  <c r="BD21" i="3"/>
  <c r="BC21" i="3"/>
  <c r="BB21" i="3"/>
  <c r="G21" i="3"/>
  <c r="BA21" i="3" s="1"/>
  <c r="BE20" i="3"/>
  <c r="BD20" i="3"/>
  <c r="BC20" i="3"/>
  <c r="BB20" i="3"/>
  <c r="G20" i="3"/>
  <c r="BA20" i="3" s="1"/>
  <c r="BE19" i="3"/>
  <c r="BD19" i="3"/>
  <c r="BC19" i="3"/>
  <c r="BB19" i="3"/>
  <c r="G19" i="3"/>
  <c r="BA19" i="3" s="1"/>
  <c r="BE18" i="3"/>
  <c r="BD18" i="3"/>
  <c r="BC18" i="3"/>
  <c r="BB18" i="3"/>
  <c r="G18" i="3"/>
  <c r="BA18" i="3" s="1"/>
  <c r="BE17" i="3"/>
  <c r="BD17" i="3"/>
  <c r="BC17" i="3"/>
  <c r="BC23" i="3" s="1"/>
  <c r="G9" i="2" s="1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A15" i="3" s="1"/>
  <c r="BE14" i="3"/>
  <c r="BD14" i="3"/>
  <c r="BC14" i="3"/>
  <c r="BB14" i="3"/>
  <c r="G14" i="3"/>
  <c r="B9" i="2"/>
  <c r="A9" i="2"/>
  <c r="BB23" i="3"/>
  <c r="F9" i="2" s="1"/>
  <c r="C23" i="3"/>
  <c r="BE11" i="3"/>
  <c r="BE12" i="3" s="1"/>
  <c r="I8" i="2" s="1"/>
  <c r="BD11" i="3"/>
  <c r="BD12" i="3" s="1"/>
  <c r="H8" i="2" s="1"/>
  <c r="BC11" i="3"/>
  <c r="BC12" i="3" s="1"/>
  <c r="G8" i="2" s="1"/>
  <c r="BB11" i="3"/>
  <c r="BB12" i="3" s="1"/>
  <c r="F8" i="2" s="1"/>
  <c r="G11" i="3"/>
  <c r="G12" i="3" s="1"/>
  <c r="B8" i="2"/>
  <c r="A8" i="2"/>
  <c r="C12" i="3"/>
  <c r="BE8" i="3"/>
  <c r="BE9" i="3" s="1"/>
  <c r="I7" i="2" s="1"/>
  <c r="BD8" i="3"/>
  <c r="BD9" i="3" s="1"/>
  <c r="H7" i="2" s="1"/>
  <c r="BC8" i="3"/>
  <c r="BB8" i="3"/>
  <c r="G8" i="3"/>
  <c r="G9" i="3" s="1"/>
  <c r="G7" i="2"/>
  <c r="B7" i="2"/>
  <c r="A7" i="2"/>
  <c r="BC9" i="3"/>
  <c r="BB9" i="3"/>
  <c r="F7" i="2" s="1"/>
  <c r="C9" i="3"/>
  <c r="E4" i="3"/>
  <c r="C4" i="3"/>
  <c r="F3" i="3"/>
  <c r="C3" i="3"/>
  <c r="C2" i="2"/>
  <c r="C1" i="2"/>
  <c r="F33" i="1"/>
  <c r="C33" i="1"/>
  <c r="C31" i="1"/>
  <c r="C9" i="1"/>
  <c r="G7" i="1"/>
  <c r="D2" i="1"/>
  <c r="C2" i="1"/>
  <c r="BA70" i="3" l="1"/>
  <c r="E17" i="2" s="1"/>
  <c r="BE23" i="3"/>
  <c r="I9" i="2" s="1"/>
  <c r="G36" i="3"/>
  <c r="G41" i="3"/>
  <c r="BD41" i="3"/>
  <c r="H11" i="2" s="1"/>
  <c r="G46" i="3"/>
  <c r="G60" i="3"/>
  <c r="G76" i="3"/>
  <c r="BE76" i="3"/>
  <c r="I18" i="2" s="1"/>
  <c r="BD90" i="3"/>
  <c r="H21" i="2" s="1"/>
  <c r="BE36" i="3"/>
  <c r="I10" i="2" s="1"/>
  <c r="BA81" i="3"/>
  <c r="E19" i="2" s="1"/>
  <c r="BC90" i="3"/>
  <c r="G21" i="2" s="1"/>
  <c r="BD23" i="3"/>
  <c r="H9" i="2" s="1"/>
  <c r="BC41" i="3"/>
  <c r="G11" i="2" s="1"/>
  <c r="G50" i="3"/>
  <c r="BD76" i="3"/>
  <c r="H18" i="2" s="1"/>
  <c r="BC81" i="3"/>
  <c r="G19" i="2" s="1"/>
  <c r="BA11" i="3"/>
  <c r="BA12" i="3" s="1"/>
  <c r="E8" i="2" s="1"/>
  <c r="BB78" i="3"/>
  <c r="BB81" i="3" s="1"/>
  <c r="F19" i="2" s="1"/>
  <c r="G81" i="3"/>
  <c r="BD46" i="3"/>
  <c r="H12" i="2" s="1"/>
  <c r="BA25" i="3"/>
  <c r="BA36" i="3" s="1"/>
  <c r="E10" i="2" s="1"/>
  <c r="G70" i="3"/>
  <c r="BB36" i="3"/>
  <c r="F10" i="2" s="1"/>
  <c r="BC36" i="3"/>
  <c r="G10" i="2" s="1"/>
  <c r="BA43" i="3"/>
  <c r="BA46" i="3" s="1"/>
  <c r="E12" i="2" s="1"/>
  <c r="BC70" i="3"/>
  <c r="G17" i="2" s="1"/>
  <c r="BD36" i="3"/>
  <c r="H10" i="2" s="1"/>
  <c r="H22" i="2" s="1"/>
  <c r="C17" i="1" s="1"/>
  <c r="BB46" i="3"/>
  <c r="F12" i="2" s="1"/>
  <c r="BD70" i="3"/>
  <c r="H17" i="2" s="1"/>
  <c r="BD81" i="3"/>
  <c r="H19" i="2" s="1"/>
  <c r="G23" i="3"/>
  <c r="BC46" i="3"/>
  <c r="G12" i="2" s="1"/>
  <c r="BE70" i="3"/>
  <c r="I17" i="2" s="1"/>
  <c r="G84" i="3"/>
  <c r="BB83" i="3"/>
  <c r="BB84" i="3" s="1"/>
  <c r="F20" i="2" s="1"/>
  <c r="BA52" i="3"/>
  <c r="BA53" i="3" s="1"/>
  <c r="E14" i="2" s="1"/>
  <c r="BB58" i="3"/>
  <c r="BB60" i="3" s="1"/>
  <c r="F16" i="2" s="1"/>
  <c r="BB72" i="3"/>
  <c r="BB76" i="3" s="1"/>
  <c r="F18" i="2" s="1"/>
  <c r="BA8" i="3"/>
  <c r="BA9" i="3" s="1"/>
  <c r="E7" i="2" s="1"/>
  <c r="BA14" i="3"/>
  <c r="BA23" i="3" s="1"/>
  <c r="E9" i="2" s="1"/>
  <c r="BA86" i="3"/>
  <c r="BA90" i="3" s="1"/>
  <c r="E21" i="2" s="1"/>
  <c r="BB62" i="3"/>
  <c r="BB70" i="3" s="1"/>
  <c r="F17" i="2" s="1"/>
  <c r="I22" i="2" l="1"/>
  <c r="C21" i="1" s="1"/>
  <c r="G22" i="2"/>
  <c r="C18" i="1" s="1"/>
  <c r="F22" i="2"/>
  <c r="C16" i="1" s="1"/>
  <c r="E22" i="2"/>
  <c r="G33" i="2" l="1"/>
  <c r="I33" i="2" s="1"/>
  <c r="G21" i="1" s="1"/>
  <c r="G31" i="2"/>
  <c r="I31" i="2" s="1"/>
  <c r="G19" i="1" s="1"/>
  <c r="G27" i="2"/>
  <c r="I27" i="2" s="1"/>
  <c r="G34" i="2"/>
  <c r="I34" i="2" s="1"/>
  <c r="G32" i="2"/>
  <c r="I32" i="2" s="1"/>
  <c r="G20" i="1" s="1"/>
  <c r="G30" i="2"/>
  <c r="I30" i="2" s="1"/>
  <c r="G18" i="1" s="1"/>
  <c r="G28" i="2"/>
  <c r="I28" i="2" s="1"/>
  <c r="G16" i="1" s="1"/>
  <c r="G29" i="2"/>
  <c r="I29" i="2" s="1"/>
  <c r="G17" i="1" s="1"/>
  <c r="C15" i="1"/>
  <c r="C19" i="1" s="1"/>
  <c r="C22" i="1" s="1"/>
  <c r="H35" i="2" l="1"/>
  <c r="G23" i="1" s="1"/>
  <c r="C23" i="1" s="1"/>
  <c r="F30" i="1" s="1"/>
  <c r="G15" i="1"/>
  <c r="F31" i="1" l="1"/>
  <c r="F34" i="1" s="1"/>
  <c r="G22" i="1"/>
</calcChain>
</file>

<file path=xl/sharedStrings.xml><?xml version="1.0" encoding="utf-8"?>
<sst xmlns="http://schemas.openxmlformats.org/spreadsheetml/2006/main" count="335" uniqueCount="232">
  <si>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</si>
  <si>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</si>
  <si>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</si>
  <si>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</si>
  <si>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</si>
  <si>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</si>
  <si>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</si>
  <si>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</si>
  <si>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</si>
  <si>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</si>
  <si>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</si>
  <si>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</si>
  <si>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</si>
  <si>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</si>
  <si>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</si>
  <si>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</si>
  <si>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</si>
  <si>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</si>
  <si>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</si>
  <si>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</si>
  <si>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</si>
  <si>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</si>
  <si>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</si>
  <si>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</si>
  <si>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</si>
  <si>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</si>
  <si>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</si>
  <si>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</si>
  <si>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</si>
  <si>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</si>
  <si>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</si>
  <si>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</si>
  <si>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</si>
  <si>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</si>
  <si>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</si>
  <si>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</si>
  <si>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</si>
  <si>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</si>
  <si>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</si>
  <si>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</si>
  <si>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</si>
  <si>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</si>
  <si>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</si>
  <si>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</si>
  <si>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</si>
  <si>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</si>
  <si>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</si>
  <si>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</si>
  <si>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</si>
  <si>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</si>
  <si>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</si>
  <si>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</si>
  <si>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</si>
  <si>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</si>
  <si>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</si>
  <si>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</si>
  <si>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</si>
  <si>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</si>
  <si>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</si>
  <si>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</si>
  <si>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</si>
  <si>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</si>
  <si>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</si>
  <si>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</si>
  <si>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</si>
  <si>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</si>
  <si>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</si>
  <si>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</si>
  <si>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</si>
  <si>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</si>
  <si>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</si>
  <si>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</si>
  <si>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</si>
  <si>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</si>
  <si>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</si>
  <si>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SLEPÝ ROZPOČET</t>
  </si>
  <si>
    <t>Slepý rozpočet</t>
  </si>
  <si>
    <t>16-016</t>
  </si>
  <si>
    <t>OIP - Rekonstrukce výměníkové stanice</t>
  </si>
  <si>
    <t>SO 01</t>
  </si>
  <si>
    <t>Technologická část</t>
  </si>
  <si>
    <t>02</t>
  </si>
  <si>
    <t>Stavební rozpočet</t>
  </si>
  <si>
    <t>174101101R00</t>
  </si>
  <si>
    <t xml:space="preserve">Zásyp jam, rýh, šachet se zhutněním </t>
  </si>
  <si>
    <t>m3</t>
  </si>
  <si>
    <t>3</t>
  </si>
  <si>
    <t>Svislé a kompletní konstrukce</t>
  </si>
  <si>
    <t>311271176RT6</t>
  </si>
  <si>
    <t>Zazdívka - zdivo z tvárnic Ytong hladkých tl.25 cm tvárnice P 6 - 650, 499 x 249 x 250 mm,</t>
  </si>
  <si>
    <t xml:space="preserve"> m2</t>
  </si>
  <si>
    <t>34</t>
  </si>
  <si>
    <t>Stěny a příčky</t>
  </si>
  <si>
    <t>317121047RT4</t>
  </si>
  <si>
    <t>Překlad nenosný porobeton, světlost otv. do 105 cm překlad nenosný NEP 15 P3,3 124 x 24,9 x 15</t>
  </si>
  <si>
    <t>kus</t>
  </si>
  <si>
    <t>342255028R00</t>
  </si>
  <si>
    <t xml:space="preserve">Příčky z desek Ytong tl. 15 cm </t>
  </si>
  <si>
    <t>m2</t>
  </si>
  <si>
    <t>342263410R00</t>
  </si>
  <si>
    <t xml:space="preserve">Osazení revizních dvířek do SDK příček, do 0,25 m2 </t>
  </si>
  <si>
    <t>342264051RT1</t>
  </si>
  <si>
    <t>Podhled sádrokartonový na zavěšenou ocel. konstr. desky standard tl. 12,5 mm, bez izolace</t>
  </si>
  <si>
    <t>342264101R00</t>
  </si>
  <si>
    <t xml:space="preserve">Osazení reviz. dvířek do SDK podhledu, do 0,25 m2 </t>
  </si>
  <si>
    <t>342266111RU7</t>
  </si>
  <si>
    <t>Obklad stěn sádrokartonem na ocelovou konstrukci desky standard tl. 12,5 mm, bez izolace</t>
  </si>
  <si>
    <t>342267112RT1</t>
  </si>
  <si>
    <t>Obklad trámů sádrokartonem třístranný do 0,5/0,5 m desky standard tl. 12,5 mm</t>
  </si>
  <si>
    <t>m</t>
  </si>
  <si>
    <t>55347640</t>
  </si>
  <si>
    <t>Dvířka revizní se zámkem nerez 500x500 mm</t>
  </si>
  <si>
    <t>59591089.B</t>
  </si>
  <si>
    <t>Dvířka do sádrokartonu 250/250 s tlačným zámkem</t>
  </si>
  <si>
    <t>6</t>
  </si>
  <si>
    <t>Úpravy povrchu, podlahy</t>
  </si>
  <si>
    <t>Info cena</t>
  </si>
  <si>
    <t>Dlažba RAKO UNISTONE, DASE609 - bílá 300x600 mm, (použít jako dlažbu i sokl)</t>
  </si>
  <si>
    <t>423321113R00</t>
  </si>
  <si>
    <t xml:space="preserve">Zabetonování dutin a otvorů jednotlivě </t>
  </si>
  <si>
    <t>614471712R00</t>
  </si>
  <si>
    <t xml:space="preserve">Vyspravení beton. konstrukcí cem. maltou tl. 20 mm </t>
  </si>
  <si>
    <t>624401111R00</t>
  </si>
  <si>
    <t xml:space="preserve">Vyspravení poškoz. hran spár maltou MVC s disperzí </t>
  </si>
  <si>
    <t>632411904R00</t>
  </si>
  <si>
    <t xml:space="preserve">Penetrace savých podkladů Cemix 0,25 l/m2 </t>
  </si>
  <si>
    <t>632451034R00</t>
  </si>
  <si>
    <t>Vyrovnávací potěr tl. do 50 mm, sklon do 15°</t>
  </si>
  <si>
    <t>632459125U00</t>
  </si>
  <si>
    <t xml:space="preserve">Příplatek - potěr ve spádu </t>
  </si>
  <si>
    <t>634111113U00</t>
  </si>
  <si>
    <t xml:space="preserve">Obvod dilatace v 8cm stěna/mazanina </t>
  </si>
  <si>
    <t>771130111R00</t>
  </si>
  <si>
    <t xml:space="preserve">Obklad soklíků rovných do tmele výšky do 100 mm </t>
  </si>
  <si>
    <t>771212115R00</t>
  </si>
  <si>
    <t xml:space="preserve">Kladení dlažby keramické do TM, vel. 600x300 mm </t>
  </si>
  <si>
    <t xml:space="preserve">Spádový potěr Cemix 80 </t>
  </si>
  <si>
    <t>kg</t>
  </si>
  <si>
    <t>61</t>
  </si>
  <si>
    <t>Upravy povrchů vnitřní</t>
  </si>
  <si>
    <t>310238211R00</t>
  </si>
  <si>
    <t>Zazdívka otvorů plochy do 1 m2 cihlami na MVC (otvor po demontovaném VZT potrubí)</t>
  </si>
  <si>
    <t>602011131RT5</t>
  </si>
  <si>
    <t>Omítka jednovrstvá Cemix 073 ručně tloušťka vrstvy 10 mm</t>
  </si>
  <si>
    <t>602021148R00</t>
  </si>
  <si>
    <t xml:space="preserve">Stěrka stěn vyrovnávací Baumit Extra, ručně </t>
  </si>
  <si>
    <t>94</t>
  </si>
  <si>
    <t>Lešení a stavební výtahy</t>
  </si>
  <si>
    <t>941941031RT4</t>
  </si>
  <si>
    <t>Montáž lešení leh.řad.s podlahami,š.do 1 m, H 10 m lešení SPRINT</t>
  </si>
  <si>
    <t>941941111R00</t>
  </si>
  <si>
    <t xml:space="preserve">Pronájem lešení za měsíc </t>
  </si>
  <si>
    <t>941941831RT4</t>
  </si>
  <si>
    <t>Demontáž lešení leh.řad.s podlahami,š.1 m, H 10 m lešení SPRINT</t>
  </si>
  <si>
    <t>96</t>
  </si>
  <si>
    <t>Bourání konstrukcí</t>
  </si>
  <si>
    <t>961044111R00</t>
  </si>
  <si>
    <t xml:space="preserve">Bourání základů z betonu prostého </t>
  </si>
  <si>
    <t>965042221RT3</t>
  </si>
  <si>
    <t>Bourání mazanin betonových tl. nad 10 cm, pl. 1 m2 ručně tl.mazaniny nad 20 cm</t>
  </si>
  <si>
    <t>97</t>
  </si>
  <si>
    <t>Prorážení otvorů</t>
  </si>
  <si>
    <t>977151123U00</t>
  </si>
  <si>
    <t xml:space="preserve">Vrt jádrový D do 150mm </t>
  </si>
  <si>
    <t>99</t>
  </si>
  <si>
    <t>Staveništní přesun hmot</t>
  </si>
  <si>
    <t>999281111R00</t>
  </si>
  <si>
    <t xml:space="preserve">Přesun hmot pro opravy a údržbu do výšky 25 m </t>
  </si>
  <si>
    <t>t</t>
  </si>
  <si>
    <t>721</t>
  </si>
  <si>
    <t>Vnitřní kanalizace</t>
  </si>
  <si>
    <t>721223450RT2</t>
  </si>
  <si>
    <t>Vpusť podlahová (sklepní) se zápach. uzávěr. HL 72 HL72.1 DN 75/110,s izolační přírubou</t>
  </si>
  <si>
    <t>998721101R00</t>
  </si>
  <si>
    <t xml:space="preserve">Přesun hmot pro vnitřní kanalizaci, výšky do 6 m </t>
  </si>
  <si>
    <t>766</t>
  </si>
  <si>
    <t>Konstrukce truhlářské</t>
  </si>
  <si>
    <t>Dřevěný obklad (doplnění obkladu do zasedací místnosti)</t>
  </si>
  <si>
    <t>766413115R00</t>
  </si>
  <si>
    <t xml:space="preserve">Obložení stěn dřev. deskou, š. nad 15 cm </t>
  </si>
  <si>
    <t>766670011R00</t>
  </si>
  <si>
    <t xml:space="preserve">Montáž obložkové zárubně a dřevěného křídla dveří </t>
  </si>
  <si>
    <t>766670021R00</t>
  </si>
  <si>
    <t xml:space="preserve">Montáž kliky a štítku </t>
  </si>
  <si>
    <t>Plné hladké Masonite, CPL - šedá 800x1970 L</t>
  </si>
  <si>
    <t xml:space="preserve">Kování Rostex Bergamo R - nerez, kulatá rozeta </t>
  </si>
  <si>
    <t>Obložková zárubeň Sepos, CPL-šedá pro dveře 800x1970</t>
  </si>
  <si>
    <t>998766101R00</t>
  </si>
  <si>
    <t xml:space="preserve">Přesun hmot pro truhlářské konstr., výšky do 6 m </t>
  </si>
  <si>
    <t>767</t>
  </si>
  <si>
    <t>Konstrukce zámečnické</t>
  </si>
  <si>
    <t>767641805U00</t>
  </si>
  <si>
    <t xml:space="preserve">Dmtž zárubní dveří do 4,5 m2 </t>
  </si>
  <si>
    <t>767691823U00</t>
  </si>
  <si>
    <t xml:space="preserve">Vyvěšení kov křídel dveří 2m2- </t>
  </si>
  <si>
    <t>767996801R00</t>
  </si>
  <si>
    <t>Demontáž atypických ocelových konstr. do 50 kg (VZT potrubí, mříž u vpusti)</t>
  </si>
  <si>
    <t>998767101R00</t>
  </si>
  <si>
    <t xml:space="preserve">Přesun hmot pro zámečnické konstr., výšky do 6 m </t>
  </si>
  <si>
    <t>784</t>
  </si>
  <si>
    <t>Malby</t>
  </si>
  <si>
    <t>784111701R00</t>
  </si>
  <si>
    <t xml:space="preserve">Penetrace podkladu nátěrem Remal sádrokarton 1x </t>
  </si>
  <si>
    <t>784115712R00</t>
  </si>
  <si>
    <t xml:space="preserve">Malba Remal sádrokarton, bílá, bez penetrace, 2 x </t>
  </si>
  <si>
    <t>784195112R00</t>
  </si>
  <si>
    <t xml:space="preserve">Malba tekutá Primalex Standard, bílá, 2 x </t>
  </si>
  <si>
    <t>799</t>
  </si>
  <si>
    <t>Ostatní</t>
  </si>
  <si>
    <t>Info. cena</t>
  </si>
  <si>
    <t xml:space="preserve">Autorský dozor </t>
  </si>
  <si>
    <t>hod</t>
  </si>
  <si>
    <t>D96</t>
  </si>
  <si>
    <t>Přesuny suti a vybouraných hmot</t>
  </si>
  <si>
    <t>979011221R00</t>
  </si>
  <si>
    <t xml:space="preserve">Svislá doprava suti a vybour. hmot za 1.PP nošením </t>
  </si>
  <si>
    <t>979082111R00</t>
  </si>
  <si>
    <t xml:space="preserve">Vnitrostaveništní doprava suti do 10 m </t>
  </si>
  <si>
    <t>979083117R00</t>
  </si>
  <si>
    <t xml:space="preserve">Vodorovné přemístění suti na skládku do 6000 m </t>
  </si>
  <si>
    <t>979087112R00</t>
  </si>
  <si>
    <t xml:space="preserve">Nakládání suti na dopravní prostředky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</si>
  <si>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</si>
  <si>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</si>
  <si>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</si>
  <si>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</si>
  <si>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</si>
  <si>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</si>
  <si>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</si>
  <si>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</si>
  <si>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Pavel Raputa</t>
  </si>
  <si>
    <t>CENA ZA OBJEKT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</si>
</sst>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25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3" fillId="2" borderId="10" xfId="1" applyFont="1" applyFill="1" applyBorder="1" applyAlignment="1">
      <alignment horizontal="center"/>
    </xf>
    <xf numFmtId="49" fontId="19" fillId="2" borderId="10" xfId="1" applyNumberFormat="1" applyFont="1" applyFill="1" applyBorder="1" applyAlignment="1">
      <alignment horizontal="left"/>
    </xf>
    <xf numFmtId="0" fontId="19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0" fillId="0" borderId="0" xfId="1" applyFont="1" applyAlignment="1"/>
    <xf numFmtId="0" fontId="10" fillId="0" borderId="0" xfId="1" applyAlignment="1">
      <alignment horizontal="right"/>
    </xf>
    <xf numFmtId="0" fontId="21" fillId="0" borderId="0" xfId="1" applyFont="1" applyBorder="1"/>
    <xf numFmtId="3" fontId="21" fillId="0" borderId="0" xfId="1" applyNumberFormat="1" applyFont="1" applyBorder="1" applyAlignment="1">
      <alignment horizontal="right"/>
    </xf>
    <xf numFmtId="4" fontId="21" fillId="0" borderId="0" xfId="1" applyNumberFormat="1" applyFont="1" applyBorder="1"/>
    <xf numFmtId="0" fontId="20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3" fillId="0" borderId="13" xfId="0" applyFont="1" applyBorder="1" applyAlignment="1">
      <alignment horizontal="right"/>
    </xf>
    <xf numFmtId="14" fontId="3" fillId="0" borderId="13" xfId="0" applyNumberFormat="1" applyFont="1" applyBorder="1" applyAlignment="1">
      <alignment horizontal="right"/>
    </xf>
    <xf numFmtId="0" fontId="0" fillId="0" borderId="0" xfId="0" applyAlignment="1">
      <alignment horizontal="left" wrapTex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workbookViewId="0">
      <selection activeCell="K20" sqref="K20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75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02</v>
      </c>
      <c r="D2" s="5" t="str">
        <f>Rekapitulace!G2</f>
        <v>Stavební rozpočet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79</v>
      </c>
      <c r="B5" s="18"/>
      <c r="C5" s="19" t="s">
        <v>80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 x14ac:dyDescent="0.2">
      <c r="A7" s="24" t="s">
        <v>77</v>
      </c>
      <c r="B7" s="25"/>
      <c r="C7" s="26" t="s">
        <v>78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206"/>
      <c r="D8" s="206"/>
      <c r="E8" s="207"/>
      <c r="F8" s="30" t="s">
        <v>12</v>
      </c>
      <c r="G8" s="31"/>
      <c r="H8" s="32"/>
      <c r="I8" s="33"/>
    </row>
    <row r="9" spans="1:57" x14ac:dyDescent="0.2">
      <c r="A9" s="29" t="s">
        <v>13</v>
      </c>
      <c r="B9" s="13"/>
      <c r="C9" s="206">
        <f>Projektant</f>
        <v>0</v>
      </c>
      <c r="D9" s="206"/>
      <c r="E9" s="207"/>
      <c r="F9" s="13"/>
      <c r="G9" s="34"/>
      <c r="H9" s="35"/>
    </row>
    <row r="10" spans="1:57" x14ac:dyDescent="0.2">
      <c r="A10" s="29" t="s">
        <v>14</v>
      </c>
      <c r="B10" s="13"/>
      <c r="C10" s="206"/>
      <c r="D10" s="206"/>
      <c r="E10" s="206"/>
      <c r="F10" s="36"/>
      <c r="G10" s="37"/>
      <c r="H10" s="38"/>
    </row>
    <row r="11" spans="1:57" ht="13.5" customHeight="1" x14ac:dyDescent="0.2">
      <c r="A11" s="29" t="s">
        <v>15</v>
      </c>
      <c r="B11" s="13"/>
      <c r="C11" s="206"/>
      <c r="D11" s="206"/>
      <c r="E11" s="206"/>
      <c r="F11" s="39" t="s">
        <v>16</v>
      </c>
      <c r="G11" s="40" t="s">
        <v>77</v>
      </c>
      <c r="H11" s="35"/>
      <c r="BA11" s="41"/>
      <c r="BB11" s="41"/>
      <c r="BC11" s="41"/>
      <c r="BD11" s="41"/>
      <c r="BE11" s="41"/>
    </row>
    <row r="12" spans="1:57" ht="12.75" customHeight="1" x14ac:dyDescent="0.2">
      <c r="A12" s="42" t="s">
        <v>17</v>
      </c>
      <c r="B12" s="10"/>
      <c r="C12" s="208"/>
      <c r="D12" s="208"/>
      <c r="E12" s="208"/>
      <c r="F12" s="43" t="s">
        <v>18</v>
      </c>
      <c r="G12" s="44"/>
      <c r="H12" s="35"/>
    </row>
    <row r="13" spans="1:57" ht="28.5" customHeight="1" thickBot="1" x14ac:dyDescent="0.25">
      <c r="A13" s="45" t="s">
        <v>19</v>
      </c>
      <c r="B13" s="46"/>
      <c r="C13" s="46"/>
      <c r="D13" s="46"/>
      <c r="E13" s="47"/>
      <c r="F13" s="47"/>
      <c r="G13" s="48"/>
      <c r="H13" s="35"/>
    </row>
    <row r="14" spans="1:57" ht="17.25" customHeight="1" thickBot="1" x14ac:dyDescent="0.25">
      <c r="A14" s="49" t="s">
        <v>20</v>
      </c>
      <c r="B14" s="50"/>
      <c r="C14" s="51"/>
      <c r="D14" s="52" t="s">
        <v>21</v>
      </c>
      <c r="E14" s="53"/>
      <c r="F14" s="53"/>
      <c r="G14" s="51"/>
    </row>
    <row r="15" spans="1:57" ht="15.95" customHeight="1" x14ac:dyDescent="0.2">
      <c r="A15" s="54"/>
      <c r="B15" s="55" t="s">
        <v>22</v>
      </c>
      <c r="C15" s="56">
        <f>HSV</f>
        <v>0</v>
      </c>
      <c r="D15" s="57" t="str">
        <f>Rekapitulace!A27</f>
        <v>Ztížené výrobní podmínky</v>
      </c>
      <c r="E15" s="58"/>
      <c r="F15" s="59"/>
      <c r="G15" s="56">
        <f>Rekapitulace!I27</f>
        <v>0</v>
      </c>
    </row>
    <row r="16" spans="1:57" ht="15.95" customHeight="1" x14ac:dyDescent="0.2">
      <c r="A16" s="54" t="s">
        <v>23</v>
      </c>
      <c r="B16" s="55" t="s">
        <v>24</v>
      </c>
      <c r="C16" s="56">
        <f>PSV</f>
        <v>0</v>
      </c>
      <c r="D16" s="9" t="str">
        <f>Rekapitulace!A28</f>
        <v>Oborová přirážka</v>
      </c>
      <c r="E16" s="60"/>
      <c r="F16" s="61"/>
      <c r="G16" s="56">
        <f>Rekapitulace!I28</f>
        <v>0</v>
      </c>
    </row>
    <row r="17" spans="1:7" ht="15.95" customHeight="1" x14ac:dyDescent="0.2">
      <c r="A17" s="54" t="s">
        <v>25</v>
      </c>
      <c r="B17" s="55" t="s">
        <v>26</v>
      </c>
      <c r="C17" s="56">
        <f>Mont</f>
        <v>0</v>
      </c>
      <c r="D17" s="9" t="str">
        <f>Rekapitulace!A29</f>
        <v>Přesun stavebních kapacit</v>
      </c>
      <c r="E17" s="60"/>
      <c r="F17" s="61"/>
      <c r="G17" s="56">
        <f>Rekapitulace!I29</f>
        <v>0</v>
      </c>
    </row>
    <row r="18" spans="1:7" ht="15.95" customHeight="1" x14ac:dyDescent="0.2">
      <c r="A18" s="62" t="s">
        <v>27</v>
      </c>
      <c r="B18" s="63" t="s">
        <v>28</v>
      </c>
      <c r="C18" s="56">
        <f>Dodavka</f>
        <v>0</v>
      </c>
      <c r="D18" s="9" t="str">
        <f>Rekapitulace!A30</f>
        <v>Mimostaveništní doprava</v>
      </c>
      <c r="E18" s="60"/>
      <c r="F18" s="61"/>
      <c r="G18" s="56">
        <f>Rekapitulace!I30</f>
        <v>0</v>
      </c>
    </row>
    <row r="19" spans="1:7" ht="15.95" customHeight="1" x14ac:dyDescent="0.2">
      <c r="A19" s="64" t="s">
        <v>29</v>
      </c>
      <c r="B19" s="55"/>
      <c r="C19" s="56">
        <f>SUM(C15:C18)</f>
        <v>0</v>
      </c>
      <c r="D19" s="9" t="str">
        <f>Rekapitulace!A31</f>
        <v>Zařízení staveniště</v>
      </c>
      <c r="E19" s="60"/>
      <c r="F19" s="61"/>
      <c r="G19" s="56">
        <f>Rekapitulace!I31</f>
        <v>0</v>
      </c>
    </row>
    <row r="20" spans="1:7" ht="15.95" customHeight="1" x14ac:dyDescent="0.2">
      <c r="A20" s="64"/>
      <c r="B20" s="55"/>
      <c r="C20" s="56"/>
      <c r="D20" s="9" t="str">
        <f>Rekapitulace!A32</f>
        <v>Provoz investora</v>
      </c>
      <c r="E20" s="60"/>
      <c r="F20" s="61"/>
      <c r="G20" s="56">
        <f>Rekapitulace!I32</f>
        <v>0</v>
      </c>
    </row>
    <row r="21" spans="1:7" ht="15.95" customHeight="1" x14ac:dyDescent="0.2">
      <c r="A21" s="64" t="s">
        <v>30</v>
      </c>
      <c r="B21" s="55"/>
      <c r="C21" s="56">
        <f>HZS</f>
        <v>0</v>
      </c>
      <c r="D21" s="9" t="str">
        <f>Rekapitulace!A33</f>
        <v>Kompletační činnost (IČD)</v>
      </c>
      <c r="E21" s="60"/>
      <c r="F21" s="61"/>
      <c r="G21" s="56">
        <f>Rekapitulace!I33</f>
        <v>0</v>
      </c>
    </row>
    <row r="22" spans="1:7" ht="15.95" customHeight="1" x14ac:dyDescent="0.2">
      <c r="A22" s="65" t="s">
        <v>31</v>
      </c>
      <c r="B22" s="66"/>
      <c r="C22" s="56">
        <f>C19+C21</f>
        <v>0</v>
      </c>
      <c r="D22" s="9" t="s">
        <v>32</v>
      </c>
      <c r="E22" s="60"/>
      <c r="F22" s="61"/>
      <c r="G22" s="56">
        <f>G23-SUM(G15:G21)</f>
        <v>0</v>
      </c>
    </row>
    <row r="23" spans="1:7" ht="15.95" customHeight="1" thickBot="1" x14ac:dyDescent="0.25">
      <c r="A23" s="209" t="s">
        <v>33</v>
      </c>
      <c r="B23" s="210"/>
      <c r="C23" s="67">
        <f>C22+G23</f>
        <v>0</v>
      </c>
      <c r="D23" s="68" t="s">
        <v>34</v>
      </c>
      <c r="E23" s="69"/>
      <c r="F23" s="70"/>
      <c r="G23" s="56">
        <f>VRN</f>
        <v>0</v>
      </c>
    </row>
    <row r="24" spans="1:7" x14ac:dyDescent="0.2">
      <c r="A24" s="71" t="s">
        <v>35</v>
      </c>
      <c r="B24" s="72"/>
      <c r="C24" s="73"/>
      <c r="D24" s="72" t="s">
        <v>36</v>
      </c>
      <c r="E24" s="72"/>
      <c r="F24" s="74" t="s">
        <v>37</v>
      </c>
      <c r="G24" s="75"/>
    </row>
    <row r="25" spans="1:7" x14ac:dyDescent="0.2">
      <c r="A25" s="65" t="s">
        <v>38</v>
      </c>
      <c r="B25" s="66"/>
      <c r="C25" s="198" t="s">
        <v>230</v>
      </c>
      <c r="D25" s="66" t="s">
        <v>38</v>
      </c>
      <c r="E25" s="77"/>
      <c r="F25" s="78" t="s">
        <v>38</v>
      </c>
      <c r="G25" s="79"/>
    </row>
    <row r="26" spans="1:7" ht="37.5" customHeight="1" x14ac:dyDescent="0.2">
      <c r="A26" s="65" t="s">
        <v>39</v>
      </c>
      <c r="B26" s="80"/>
      <c r="C26" s="199">
        <v>42527</v>
      </c>
      <c r="D26" s="66" t="s">
        <v>39</v>
      </c>
      <c r="E26" s="77"/>
      <c r="F26" s="78" t="s">
        <v>39</v>
      </c>
      <c r="G26" s="79"/>
    </row>
    <row r="27" spans="1:7" x14ac:dyDescent="0.2">
      <c r="A27" s="65"/>
      <c r="B27" s="81"/>
      <c r="C27" s="76"/>
      <c r="D27" s="66"/>
      <c r="E27" s="77"/>
      <c r="F27" s="78"/>
      <c r="G27" s="79"/>
    </row>
    <row r="28" spans="1:7" x14ac:dyDescent="0.2">
      <c r="A28" s="65" t="s">
        <v>40</v>
      </c>
      <c r="B28" s="66"/>
      <c r="C28" s="76"/>
      <c r="D28" s="78" t="s">
        <v>41</v>
      </c>
      <c r="E28" s="76"/>
      <c r="F28" s="82" t="s">
        <v>41</v>
      </c>
      <c r="G28" s="79"/>
    </row>
    <row r="29" spans="1:7" ht="69" customHeight="1" x14ac:dyDescent="0.2">
      <c r="A29" s="65"/>
      <c r="B29" s="66"/>
      <c r="C29" s="83"/>
      <c r="D29" s="84"/>
      <c r="E29" s="83"/>
      <c r="F29" s="66"/>
      <c r="G29" s="79"/>
    </row>
    <row r="30" spans="1:7" x14ac:dyDescent="0.2">
      <c r="A30" s="85" t="s">
        <v>42</v>
      </c>
      <c r="B30" s="86"/>
      <c r="C30" s="87">
        <v>21</v>
      </c>
      <c r="D30" s="86" t="s">
        <v>43</v>
      </c>
      <c r="E30" s="88"/>
      <c r="F30" s="201">
        <f>C23-F32</f>
        <v>0</v>
      </c>
      <c r="G30" s="202"/>
    </row>
    <row r="31" spans="1:7" x14ac:dyDescent="0.2">
      <c r="A31" s="85" t="s">
        <v>44</v>
      </c>
      <c r="B31" s="86"/>
      <c r="C31" s="87">
        <f>SazbaDPH1</f>
        <v>21</v>
      </c>
      <c r="D31" s="86" t="s">
        <v>45</v>
      </c>
      <c r="E31" s="88"/>
      <c r="F31" s="201">
        <f>ROUND(PRODUCT(F30,C31/100),0)</f>
        <v>0</v>
      </c>
      <c r="G31" s="202"/>
    </row>
    <row r="32" spans="1:7" x14ac:dyDescent="0.2">
      <c r="A32" s="85" t="s">
        <v>42</v>
      </c>
      <c r="B32" s="86"/>
      <c r="C32" s="87">
        <v>0</v>
      </c>
      <c r="D32" s="86" t="s">
        <v>45</v>
      </c>
      <c r="E32" s="88"/>
      <c r="F32" s="201">
        <v>0</v>
      </c>
      <c r="G32" s="202"/>
    </row>
    <row r="33" spans="1:8" x14ac:dyDescent="0.2">
      <c r="A33" s="85" t="s">
        <v>44</v>
      </c>
      <c r="B33" s="89"/>
      <c r="C33" s="90">
        <f>SazbaDPH2</f>
        <v>0</v>
      </c>
      <c r="D33" s="86" t="s">
        <v>45</v>
      </c>
      <c r="E33" s="61"/>
      <c r="F33" s="201">
        <f>ROUND(PRODUCT(F32,C33/100),0)</f>
        <v>0</v>
      </c>
      <c r="G33" s="202"/>
    </row>
    <row r="34" spans="1:8" s="94" customFormat="1" ht="19.5" customHeight="1" thickBot="1" x14ac:dyDescent="0.3">
      <c r="A34" s="91" t="s">
        <v>231</v>
      </c>
      <c r="B34" s="92"/>
      <c r="C34" s="92"/>
      <c r="D34" s="92"/>
      <c r="E34" s="93"/>
      <c r="F34" s="203">
        <f>ROUND(SUM(F30:F33),0)</f>
        <v>0</v>
      </c>
      <c r="G34" s="204"/>
    </row>
    <row r="36" spans="1:8" x14ac:dyDescent="0.2">
      <c r="A36" s="95" t="s">
        <v>46</v>
      </c>
      <c r="B36" s="95"/>
      <c r="C36" s="95"/>
      <c r="D36" s="95"/>
      <c r="E36" s="95"/>
      <c r="F36" s="95"/>
      <c r="G36" s="95"/>
      <c r="H36" t="s">
        <v>5</v>
      </c>
    </row>
    <row r="37" spans="1:8" ht="14.25" customHeight="1" x14ac:dyDescent="0.2">
      <c r="A37" s="95"/>
      <c r="B37" s="205"/>
      <c r="C37" s="205"/>
      <c r="D37" s="205"/>
      <c r="E37" s="205"/>
      <c r="F37" s="205"/>
      <c r="G37" s="205"/>
      <c r="H37" t="s">
        <v>5</v>
      </c>
    </row>
    <row r="38" spans="1:8" ht="12.75" customHeight="1" x14ac:dyDescent="0.2">
      <c r="A38" s="96"/>
      <c r="B38" s="205"/>
      <c r="C38" s="205"/>
      <c r="D38" s="205"/>
      <c r="E38" s="205"/>
      <c r="F38" s="205"/>
      <c r="G38" s="205"/>
      <c r="H38" t="s">
        <v>5</v>
      </c>
    </row>
    <row r="39" spans="1:8" x14ac:dyDescent="0.2">
      <c r="A39" s="96"/>
      <c r="B39" s="205"/>
      <c r="C39" s="205"/>
      <c r="D39" s="205"/>
      <c r="E39" s="205"/>
      <c r="F39" s="205"/>
      <c r="G39" s="205"/>
      <c r="H39" t="s">
        <v>5</v>
      </c>
    </row>
    <row r="40" spans="1:8" x14ac:dyDescent="0.2">
      <c r="A40" s="96"/>
      <c r="B40" s="205"/>
      <c r="C40" s="205"/>
      <c r="D40" s="205"/>
      <c r="E40" s="205"/>
      <c r="F40" s="205"/>
      <c r="G40" s="205"/>
      <c r="H40" t="s">
        <v>5</v>
      </c>
    </row>
    <row r="41" spans="1:8" x14ac:dyDescent="0.2">
      <c r="A41" s="96"/>
      <c r="B41" s="205"/>
      <c r="C41" s="205"/>
      <c r="D41" s="205"/>
      <c r="E41" s="205"/>
      <c r="F41" s="205"/>
      <c r="G41" s="205"/>
      <c r="H41" t="s">
        <v>5</v>
      </c>
    </row>
    <row r="42" spans="1:8" x14ac:dyDescent="0.2">
      <c r="A42" s="96"/>
      <c r="B42" s="205"/>
      <c r="C42" s="205"/>
      <c r="D42" s="205"/>
      <c r="E42" s="205"/>
      <c r="F42" s="205"/>
      <c r="G42" s="205"/>
      <c r="H42" t="s">
        <v>5</v>
      </c>
    </row>
    <row r="43" spans="1:8" x14ac:dyDescent="0.2">
      <c r="A43" s="96"/>
      <c r="B43" s="205"/>
      <c r="C43" s="205"/>
      <c r="D43" s="205"/>
      <c r="E43" s="205"/>
      <c r="F43" s="205"/>
      <c r="G43" s="205"/>
      <c r="H43" t="s">
        <v>5</v>
      </c>
    </row>
    <row r="44" spans="1:8" x14ac:dyDescent="0.2">
      <c r="A44" s="96"/>
      <c r="B44" s="205"/>
      <c r="C44" s="205"/>
      <c r="D44" s="205"/>
      <c r="E44" s="205"/>
      <c r="F44" s="205"/>
      <c r="G44" s="205"/>
      <c r="H44" t="s">
        <v>5</v>
      </c>
    </row>
    <row r="45" spans="1:8" ht="0.75" customHeight="1" x14ac:dyDescent="0.2">
      <c r="A45" s="96"/>
      <c r="B45" s="205"/>
      <c r="C45" s="205"/>
      <c r="D45" s="205"/>
      <c r="E45" s="205"/>
      <c r="F45" s="205"/>
      <c r="G45" s="205"/>
      <c r="H45" t="s">
        <v>5</v>
      </c>
    </row>
    <row r="46" spans="1:8" x14ac:dyDescent="0.2">
      <c r="B46" s="200"/>
      <c r="C46" s="200"/>
      <c r="D46" s="200"/>
      <c r="E46" s="200"/>
      <c r="F46" s="200"/>
      <c r="G46" s="200"/>
    </row>
    <row r="47" spans="1:8" x14ac:dyDescent="0.2">
      <c r="B47" s="200"/>
      <c r="C47" s="200"/>
      <c r="D47" s="200"/>
      <c r="E47" s="200"/>
      <c r="F47" s="200"/>
      <c r="G47" s="200"/>
    </row>
    <row r="48" spans="1:8" x14ac:dyDescent="0.2">
      <c r="B48" s="200"/>
      <c r="C48" s="200"/>
      <c r="D48" s="200"/>
      <c r="E48" s="200"/>
      <c r="F48" s="200"/>
      <c r="G48" s="200"/>
    </row>
    <row r="49" spans="2:7" x14ac:dyDescent="0.2">
      <c r="B49" s="200"/>
      <c r="C49" s="200"/>
      <c r="D49" s="200"/>
      <c r="E49" s="200"/>
      <c r="F49" s="200"/>
      <c r="G49" s="200"/>
    </row>
    <row r="50" spans="2:7" x14ac:dyDescent="0.2">
      <c r="B50" s="200"/>
      <c r="C50" s="200"/>
      <c r="D50" s="200"/>
      <c r="E50" s="200"/>
      <c r="F50" s="200"/>
      <c r="G50" s="200"/>
    </row>
    <row r="51" spans="2:7" x14ac:dyDescent="0.2">
      <c r="B51" s="200"/>
      <c r="C51" s="200"/>
      <c r="D51" s="200"/>
      <c r="E51" s="200"/>
      <c r="F51" s="200"/>
      <c r="G51" s="200"/>
    </row>
    <row r="52" spans="2:7" x14ac:dyDescent="0.2">
      <c r="B52" s="200"/>
      <c r="C52" s="200"/>
      <c r="D52" s="200"/>
      <c r="E52" s="200"/>
      <c r="F52" s="200"/>
      <c r="G52" s="200"/>
    </row>
    <row r="53" spans="2:7" x14ac:dyDescent="0.2">
      <c r="B53" s="200"/>
      <c r="C53" s="200"/>
      <c r="D53" s="200"/>
      <c r="E53" s="200"/>
      <c r="F53" s="200"/>
      <c r="G53" s="200"/>
    </row>
    <row r="54" spans="2:7" x14ac:dyDescent="0.2">
      <c r="B54" s="200"/>
      <c r="C54" s="200"/>
      <c r="D54" s="200"/>
      <c r="E54" s="200"/>
      <c r="F54" s="200"/>
      <c r="G54" s="200"/>
    </row>
    <row r="55" spans="2:7" x14ac:dyDescent="0.2">
      <c r="B55" s="200"/>
      <c r="C55" s="200"/>
      <c r="D55" s="200"/>
      <c r="E55" s="200"/>
      <c r="F55" s="200"/>
      <c r="G55" s="200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6"/>
  <sheetViews>
    <sheetView workbookViewId="0">
      <selection activeCell="M20" sqref="M20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211" t="s">
        <v>47</v>
      </c>
      <c r="B1" s="212"/>
      <c r="C1" s="97" t="str">
        <f>CONCATENATE(cislostavby," ",nazevstavby)</f>
        <v>16-016 OIP - Rekonstrukce výměníkové stanice</v>
      </c>
      <c r="D1" s="98"/>
      <c r="E1" s="99"/>
      <c r="F1" s="98"/>
      <c r="G1" s="100" t="s">
        <v>48</v>
      </c>
      <c r="H1" s="101" t="s">
        <v>81</v>
      </c>
      <c r="I1" s="102"/>
    </row>
    <row r="2" spans="1:9" ht="13.5" thickBot="1" x14ac:dyDescent="0.25">
      <c r="A2" s="213" t="s">
        <v>49</v>
      </c>
      <c r="B2" s="214"/>
      <c r="C2" s="103" t="str">
        <f>CONCATENATE(cisloobjektu," ",nazevobjektu)</f>
        <v>SO 01 Technologická část</v>
      </c>
      <c r="D2" s="104"/>
      <c r="E2" s="105"/>
      <c r="F2" s="104"/>
      <c r="G2" s="215" t="s">
        <v>82</v>
      </c>
      <c r="H2" s="216"/>
      <c r="I2" s="217"/>
    </row>
    <row r="3" spans="1:9" ht="13.5" thickTop="1" x14ac:dyDescent="0.2">
      <c r="A3" s="77"/>
      <c r="B3" s="77"/>
      <c r="C3" s="77"/>
      <c r="D3" s="77"/>
      <c r="E3" s="77"/>
      <c r="F3" s="66"/>
      <c r="G3" s="77"/>
      <c r="H3" s="77"/>
      <c r="I3" s="77"/>
    </row>
    <row r="4" spans="1:9" ht="19.5" customHeight="1" x14ac:dyDescent="0.25">
      <c r="A4" s="106" t="s">
        <v>50</v>
      </c>
      <c r="B4" s="107"/>
      <c r="C4" s="107"/>
      <c r="D4" s="107"/>
      <c r="E4" s="108"/>
      <c r="F4" s="107"/>
      <c r="G4" s="107"/>
      <c r="H4" s="107"/>
      <c r="I4" s="107"/>
    </row>
    <row r="5" spans="1:9" ht="13.5" thickBot="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9" s="35" customFormat="1" ht="13.5" thickBot="1" x14ac:dyDescent="0.25">
      <c r="A6" s="109"/>
      <c r="B6" s="110" t="s">
        <v>51</v>
      </c>
      <c r="C6" s="110"/>
      <c r="D6" s="111"/>
      <c r="E6" s="112" t="s">
        <v>52</v>
      </c>
      <c r="F6" s="113" t="s">
        <v>53</v>
      </c>
      <c r="G6" s="113" t="s">
        <v>54</v>
      </c>
      <c r="H6" s="113" t="s">
        <v>55</v>
      </c>
      <c r="I6" s="114" t="s">
        <v>30</v>
      </c>
    </row>
    <row r="7" spans="1:9" s="35" customFormat="1" x14ac:dyDescent="0.2">
      <c r="A7" s="194" t="str">
        <f>Položky!B7</f>
        <v>1</v>
      </c>
      <c r="B7" s="115" t="str">
        <f>Položky!C7</f>
        <v>Zemní práce</v>
      </c>
      <c r="C7" s="66"/>
      <c r="D7" s="116"/>
      <c r="E7" s="195">
        <f>Položky!BA9</f>
        <v>0</v>
      </c>
      <c r="F7" s="196">
        <f>Položky!BB9</f>
        <v>0</v>
      </c>
      <c r="G7" s="196">
        <f>Položky!BC9</f>
        <v>0</v>
      </c>
      <c r="H7" s="196">
        <f>Položky!BD9</f>
        <v>0</v>
      </c>
      <c r="I7" s="197">
        <f>Položky!BE9</f>
        <v>0</v>
      </c>
    </row>
    <row r="8" spans="1:9" s="35" customFormat="1" x14ac:dyDescent="0.2">
      <c r="A8" s="194" t="str">
        <f>Položky!B10</f>
        <v>3</v>
      </c>
      <c r="B8" s="115" t="str">
        <f>Položky!C10</f>
        <v>Svislé a kompletní konstrukce</v>
      </c>
      <c r="C8" s="66"/>
      <c r="D8" s="116"/>
      <c r="E8" s="195">
        <f>Položky!BA12</f>
        <v>0</v>
      </c>
      <c r="F8" s="196">
        <f>Položky!BB12</f>
        <v>0</v>
      </c>
      <c r="G8" s="196">
        <f>Položky!BC12</f>
        <v>0</v>
      </c>
      <c r="H8" s="196">
        <f>Položky!BD12</f>
        <v>0</v>
      </c>
      <c r="I8" s="197">
        <f>Položky!BE12</f>
        <v>0</v>
      </c>
    </row>
    <row r="9" spans="1:9" s="35" customFormat="1" x14ac:dyDescent="0.2">
      <c r="A9" s="194" t="str">
        <f>Položky!B13</f>
        <v>34</v>
      </c>
      <c r="B9" s="115" t="str">
        <f>Položky!C13</f>
        <v>Stěny a příčky</v>
      </c>
      <c r="C9" s="66"/>
      <c r="D9" s="116"/>
      <c r="E9" s="195">
        <f>Položky!BA23</f>
        <v>0</v>
      </c>
      <c r="F9" s="196">
        <f>Položky!BB23</f>
        <v>0</v>
      </c>
      <c r="G9" s="196">
        <f>Položky!BC23</f>
        <v>0</v>
      </c>
      <c r="H9" s="196">
        <f>Položky!BD23</f>
        <v>0</v>
      </c>
      <c r="I9" s="197">
        <f>Položky!BE23</f>
        <v>0</v>
      </c>
    </row>
    <row r="10" spans="1:9" s="35" customFormat="1" x14ac:dyDescent="0.2">
      <c r="A10" s="194" t="str">
        <f>Položky!B24</f>
        <v>6</v>
      </c>
      <c r="B10" s="115" t="str">
        <f>Položky!C24</f>
        <v>Úpravy povrchu, podlahy</v>
      </c>
      <c r="C10" s="66"/>
      <c r="D10" s="116"/>
      <c r="E10" s="195">
        <f>Položky!BA36</f>
        <v>0</v>
      </c>
      <c r="F10" s="196">
        <f>Položky!BB36</f>
        <v>0</v>
      </c>
      <c r="G10" s="196">
        <f>Položky!BC36</f>
        <v>0</v>
      </c>
      <c r="H10" s="196">
        <f>Položky!BD36</f>
        <v>0</v>
      </c>
      <c r="I10" s="197">
        <f>Položky!BE36</f>
        <v>0</v>
      </c>
    </row>
    <row r="11" spans="1:9" s="35" customFormat="1" x14ac:dyDescent="0.2">
      <c r="A11" s="194" t="str">
        <f>Položky!B37</f>
        <v>61</v>
      </c>
      <c r="B11" s="115" t="str">
        <f>Položky!C37</f>
        <v>Upravy povrchů vnitřní</v>
      </c>
      <c r="C11" s="66"/>
      <c r="D11" s="116"/>
      <c r="E11" s="195">
        <f>Položky!BA41</f>
        <v>0</v>
      </c>
      <c r="F11" s="196">
        <f>Položky!BB41</f>
        <v>0</v>
      </c>
      <c r="G11" s="196">
        <f>Položky!BC41</f>
        <v>0</v>
      </c>
      <c r="H11" s="196">
        <f>Položky!BD41</f>
        <v>0</v>
      </c>
      <c r="I11" s="197">
        <f>Položky!BE41</f>
        <v>0</v>
      </c>
    </row>
    <row r="12" spans="1:9" s="35" customFormat="1" x14ac:dyDescent="0.2">
      <c r="A12" s="194" t="str">
        <f>Položky!B42</f>
        <v>94</v>
      </c>
      <c r="B12" s="115" t="str">
        <f>Položky!C42</f>
        <v>Lešení a stavební výtahy</v>
      </c>
      <c r="C12" s="66"/>
      <c r="D12" s="116"/>
      <c r="E12" s="195">
        <f>Položky!BA46</f>
        <v>0</v>
      </c>
      <c r="F12" s="196">
        <f>Položky!BB46</f>
        <v>0</v>
      </c>
      <c r="G12" s="196">
        <f>Položky!BC46</f>
        <v>0</v>
      </c>
      <c r="H12" s="196">
        <f>Položky!BD46</f>
        <v>0</v>
      </c>
      <c r="I12" s="197">
        <f>Položky!BE46</f>
        <v>0</v>
      </c>
    </row>
    <row r="13" spans="1:9" s="35" customFormat="1" x14ac:dyDescent="0.2">
      <c r="A13" s="194" t="str">
        <f>Položky!B47</f>
        <v>96</v>
      </c>
      <c r="B13" s="115" t="str">
        <f>Položky!C47</f>
        <v>Bourání konstrukcí</v>
      </c>
      <c r="C13" s="66"/>
      <c r="D13" s="116"/>
      <c r="E13" s="195">
        <f>Položky!BA50</f>
        <v>0</v>
      </c>
      <c r="F13" s="196">
        <f>Položky!BB50</f>
        <v>0</v>
      </c>
      <c r="G13" s="196">
        <f>Položky!BC50</f>
        <v>0</v>
      </c>
      <c r="H13" s="196">
        <f>Položky!BD50</f>
        <v>0</v>
      </c>
      <c r="I13" s="197">
        <f>Položky!BE50</f>
        <v>0</v>
      </c>
    </row>
    <row r="14" spans="1:9" s="35" customFormat="1" x14ac:dyDescent="0.2">
      <c r="A14" s="194" t="str">
        <f>Položky!B51</f>
        <v>97</v>
      </c>
      <c r="B14" s="115" t="str">
        <f>Položky!C51</f>
        <v>Prorážení otvorů</v>
      </c>
      <c r="C14" s="66"/>
      <c r="D14" s="116"/>
      <c r="E14" s="195">
        <f>Položky!BA53</f>
        <v>0</v>
      </c>
      <c r="F14" s="196">
        <f>Položky!BB53</f>
        <v>0</v>
      </c>
      <c r="G14" s="196">
        <f>Položky!BC53</f>
        <v>0</v>
      </c>
      <c r="H14" s="196">
        <f>Položky!BD53</f>
        <v>0</v>
      </c>
      <c r="I14" s="197">
        <f>Položky!BE53</f>
        <v>0</v>
      </c>
    </row>
    <row r="15" spans="1:9" s="35" customFormat="1" x14ac:dyDescent="0.2">
      <c r="A15" s="194" t="str">
        <f>Položky!B54</f>
        <v>99</v>
      </c>
      <c r="B15" s="115" t="str">
        <f>Položky!C54</f>
        <v>Staveništní přesun hmot</v>
      </c>
      <c r="C15" s="66"/>
      <c r="D15" s="116"/>
      <c r="E15" s="195">
        <f>Položky!BA56</f>
        <v>0</v>
      </c>
      <c r="F15" s="196">
        <f>Položky!BB56</f>
        <v>0</v>
      </c>
      <c r="G15" s="196">
        <f>Položky!BC56</f>
        <v>0</v>
      </c>
      <c r="H15" s="196">
        <f>Položky!BD56</f>
        <v>0</v>
      </c>
      <c r="I15" s="197">
        <f>Položky!BE56</f>
        <v>0</v>
      </c>
    </row>
    <row r="16" spans="1:9" s="35" customFormat="1" x14ac:dyDescent="0.2">
      <c r="A16" s="194" t="str">
        <f>Položky!B57</f>
        <v>721</v>
      </c>
      <c r="B16" s="115" t="str">
        <f>Položky!C57</f>
        <v>Vnitřní kanalizace</v>
      </c>
      <c r="C16" s="66"/>
      <c r="D16" s="116"/>
      <c r="E16" s="195">
        <f>Položky!BA60</f>
        <v>0</v>
      </c>
      <c r="F16" s="196">
        <f>Položky!BB60</f>
        <v>0</v>
      </c>
      <c r="G16" s="196">
        <f>Položky!BC60</f>
        <v>0</v>
      </c>
      <c r="H16" s="196">
        <f>Položky!BD60</f>
        <v>0</v>
      </c>
      <c r="I16" s="197">
        <f>Položky!BE60</f>
        <v>0</v>
      </c>
    </row>
    <row r="17" spans="1:57" s="35" customFormat="1" x14ac:dyDescent="0.2">
      <c r="A17" s="194" t="str">
        <f>Položky!B61</f>
        <v>766</v>
      </c>
      <c r="B17" s="115" t="str">
        <f>Položky!C61</f>
        <v>Konstrukce truhlářské</v>
      </c>
      <c r="C17" s="66"/>
      <c r="D17" s="116"/>
      <c r="E17" s="195">
        <f>Položky!BA70</f>
        <v>0</v>
      </c>
      <c r="F17" s="196">
        <f>Položky!BB70</f>
        <v>0</v>
      </c>
      <c r="G17" s="196">
        <f>Položky!BC70</f>
        <v>0</v>
      </c>
      <c r="H17" s="196">
        <f>Položky!BD70</f>
        <v>0</v>
      </c>
      <c r="I17" s="197">
        <f>Položky!BE70</f>
        <v>0</v>
      </c>
    </row>
    <row r="18" spans="1:57" s="35" customFormat="1" x14ac:dyDescent="0.2">
      <c r="A18" s="194" t="str">
        <f>Položky!B71</f>
        <v>767</v>
      </c>
      <c r="B18" s="115" t="str">
        <f>Položky!C71</f>
        <v>Konstrukce zámečnické</v>
      </c>
      <c r="C18" s="66"/>
      <c r="D18" s="116"/>
      <c r="E18" s="195">
        <f>Položky!BA76</f>
        <v>0</v>
      </c>
      <c r="F18" s="196">
        <f>Položky!BB76</f>
        <v>0</v>
      </c>
      <c r="G18" s="196">
        <f>Položky!BC76</f>
        <v>0</v>
      </c>
      <c r="H18" s="196">
        <f>Položky!BD76</f>
        <v>0</v>
      </c>
      <c r="I18" s="197">
        <f>Položky!BE76</f>
        <v>0</v>
      </c>
    </row>
    <row r="19" spans="1:57" s="35" customFormat="1" x14ac:dyDescent="0.2">
      <c r="A19" s="194" t="str">
        <f>Položky!B77</f>
        <v>784</v>
      </c>
      <c r="B19" s="115" t="str">
        <f>Položky!C77</f>
        <v>Malby</v>
      </c>
      <c r="C19" s="66"/>
      <c r="D19" s="116"/>
      <c r="E19" s="195">
        <f>Položky!BA81</f>
        <v>0</v>
      </c>
      <c r="F19" s="196">
        <f>Položky!BB81</f>
        <v>0</v>
      </c>
      <c r="G19" s="196">
        <f>Položky!BC81</f>
        <v>0</v>
      </c>
      <c r="H19" s="196">
        <f>Položky!BD81</f>
        <v>0</v>
      </c>
      <c r="I19" s="197">
        <f>Položky!BE81</f>
        <v>0</v>
      </c>
    </row>
    <row r="20" spans="1:57" s="35" customFormat="1" x14ac:dyDescent="0.2">
      <c r="A20" s="194" t="str">
        <f>Položky!B82</f>
        <v>799</v>
      </c>
      <c r="B20" s="115" t="str">
        <f>Položky!C82</f>
        <v>Ostatní</v>
      </c>
      <c r="C20" s="66"/>
      <c r="D20" s="116"/>
      <c r="E20" s="195">
        <f>Položky!BA84</f>
        <v>0</v>
      </c>
      <c r="F20" s="196">
        <f>Položky!BB84</f>
        <v>0</v>
      </c>
      <c r="G20" s="196">
        <f>Položky!BC84</f>
        <v>0</v>
      </c>
      <c r="H20" s="196">
        <f>Položky!BD84</f>
        <v>0</v>
      </c>
      <c r="I20" s="197">
        <f>Položky!BE84</f>
        <v>0</v>
      </c>
    </row>
    <row r="21" spans="1:57" s="35" customFormat="1" ht="13.5" thickBot="1" x14ac:dyDescent="0.25">
      <c r="A21" s="194" t="str">
        <f>Položky!B85</f>
        <v>D96</v>
      </c>
      <c r="B21" s="115" t="str">
        <f>Položky!C85</f>
        <v>Přesuny suti a vybouraných hmot</v>
      </c>
      <c r="C21" s="66"/>
      <c r="D21" s="116"/>
      <c r="E21" s="195">
        <f>Položky!BA90</f>
        <v>0</v>
      </c>
      <c r="F21" s="196">
        <f>Položky!BB90</f>
        <v>0</v>
      </c>
      <c r="G21" s="196">
        <f>Položky!BC90</f>
        <v>0</v>
      </c>
      <c r="H21" s="196">
        <f>Položky!BD90</f>
        <v>0</v>
      </c>
      <c r="I21" s="197">
        <f>Položky!BE90</f>
        <v>0</v>
      </c>
    </row>
    <row r="22" spans="1:57" s="123" customFormat="1" ht="13.5" thickBot="1" x14ac:dyDescent="0.25">
      <c r="A22" s="117"/>
      <c r="B22" s="118" t="s">
        <v>56</v>
      </c>
      <c r="C22" s="118"/>
      <c r="D22" s="119"/>
      <c r="E22" s="120">
        <f>SUM(E7:E21)</f>
        <v>0</v>
      </c>
      <c r="F22" s="121">
        <f>SUM(F7:F21)</f>
        <v>0</v>
      </c>
      <c r="G22" s="121">
        <f>SUM(G7:G21)</f>
        <v>0</v>
      </c>
      <c r="H22" s="121">
        <f>SUM(H7:H21)</f>
        <v>0</v>
      </c>
      <c r="I22" s="122">
        <f>SUM(I7:I21)</f>
        <v>0</v>
      </c>
    </row>
    <row r="23" spans="1:57" x14ac:dyDescent="0.2">
      <c r="A23" s="66"/>
      <c r="B23" s="66"/>
      <c r="C23" s="66"/>
      <c r="D23" s="66"/>
      <c r="E23" s="66"/>
      <c r="F23" s="66"/>
      <c r="G23" s="66"/>
      <c r="H23" s="66"/>
      <c r="I23" s="66"/>
    </row>
    <row r="24" spans="1:57" ht="19.5" customHeight="1" x14ac:dyDescent="0.25">
      <c r="A24" s="107" t="s">
        <v>57</v>
      </c>
      <c r="B24" s="107"/>
      <c r="C24" s="107"/>
      <c r="D24" s="107"/>
      <c r="E24" s="107"/>
      <c r="F24" s="107"/>
      <c r="G24" s="124"/>
      <c r="H24" s="107"/>
      <c r="I24" s="107"/>
      <c r="BA24" s="41"/>
      <c r="BB24" s="41"/>
      <c r="BC24" s="41"/>
      <c r="BD24" s="41"/>
      <c r="BE24" s="41"/>
    </row>
    <row r="25" spans="1:57" ht="13.5" thickBot="1" x14ac:dyDescent="0.25">
      <c r="A25" s="77"/>
      <c r="B25" s="77"/>
      <c r="C25" s="77"/>
      <c r="D25" s="77"/>
      <c r="E25" s="77"/>
      <c r="F25" s="77"/>
      <c r="G25" s="77"/>
      <c r="H25" s="77"/>
      <c r="I25" s="77"/>
    </row>
    <row r="26" spans="1:57" x14ac:dyDescent="0.2">
      <c r="A26" s="71" t="s">
        <v>58</v>
      </c>
      <c r="B26" s="72"/>
      <c r="C26" s="72"/>
      <c r="D26" s="125"/>
      <c r="E26" s="126" t="s">
        <v>59</v>
      </c>
      <c r="F26" s="127" t="s">
        <v>60</v>
      </c>
      <c r="G26" s="128" t="s">
        <v>61</v>
      </c>
      <c r="H26" s="129"/>
      <c r="I26" s="130" t="s">
        <v>59</v>
      </c>
    </row>
    <row r="27" spans="1:57" x14ac:dyDescent="0.2">
      <c r="A27" s="64" t="s">
        <v>222</v>
      </c>
      <c r="B27" s="55"/>
      <c r="C27" s="55"/>
      <c r="D27" s="131"/>
      <c r="E27" s="132">
        <v>0</v>
      </c>
      <c r="F27" s="133">
        <v>2.5</v>
      </c>
      <c r="G27" s="134">
        <f t="shared" ref="G27:G34" si="0">CHOOSE(BA27+1,HSV+PSV,HSV+PSV+Mont,HSV+PSV+Dodavka+Mont,HSV,PSV,Mont,Dodavka,Mont+Dodavka,0)</f>
        <v>0</v>
      </c>
      <c r="H27" s="135"/>
      <c r="I27" s="136">
        <f t="shared" ref="I27:I34" si="1">E27+F27*G27/100</f>
        <v>0</v>
      </c>
      <c r="BA27">
        <v>0</v>
      </c>
    </row>
    <row r="28" spans="1:57" x14ac:dyDescent="0.2">
      <c r="A28" s="64" t="s">
        <v>223</v>
      </c>
      <c r="B28" s="55"/>
      <c r="C28" s="55"/>
      <c r="D28" s="131"/>
      <c r="E28" s="132">
        <v>0</v>
      </c>
      <c r="F28" s="133">
        <v>0</v>
      </c>
      <c r="G28" s="134">
        <f t="shared" si="0"/>
        <v>0</v>
      </c>
      <c r="H28" s="135"/>
      <c r="I28" s="136">
        <f t="shared" si="1"/>
        <v>0</v>
      </c>
      <c r="BA28">
        <v>0</v>
      </c>
    </row>
    <row r="29" spans="1:57" x14ac:dyDescent="0.2">
      <c r="A29" s="64" t="s">
        <v>224</v>
      </c>
      <c r="B29" s="55"/>
      <c r="C29" s="55"/>
      <c r="D29" s="131"/>
      <c r="E29" s="132">
        <v>0</v>
      </c>
      <c r="F29" s="133">
        <v>0</v>
      </c>
      <c r="G29" s="134">
        <f t="shared" si="0"/>
        <v>0</v>
      </c>
      <c r="H29" s="135"/>
      <c r="I29" s="136">
        <f t="shared" si="1"/>
        <v>0</v>
      </c>
      <c r="BA29">
        <v>0</v>
      </c>
    </row>
    <row r="30" spans="1:57" x14ac:dyDescent="0.2">
      <c r="A30" s="64" t="s">
        <v>225</v>
      </c>
      <c r="B30" s="55"/>
      <c r="C30" s="55"/>
      <c r="D30" s="131"/>
      <c r="E30" s="132">
        <v>0</v>
      </c>
      <c r="F30" s="133">
        <v>2.33</v>
      </c>
      <c r="G30" s="134">
        <f t="shared" si="0"/>
        <v>0</v>
      </c>
      <c r="H30" s="135"/>
      <c r="I30" s="136">
        <f t="shared" si="1"/>
        <v>0</v>
      </c>
      <c r="BA30">
        <v>0</v>
      </c>
    </row>
    <row r="31" spans="1:57" x14ac:dyDescent="0.2">
      <c r="A31" s="64" t="s">
        <v>226</v>
      </c>
      <c r="B31" s="55"/>
      <c r="C31" s="55"/>
      <c r="D31" s="131"/>
      <c r="E31" s="132">
        <v>0</v>
      </c>
      <c r="F31" s="133">
        <v>2.8</v>
      </c>
      <c r="G31" s="134">
        <f t="shared" si="0"/>
        <v>0</v>
      </c>
      <c r="H31" s="135"/>
      <c r="I31" s="136">
        <f t="shared" si="1"/>
        <v>0</v>
      </c>
      <c r="BA31">
        <v>1</v>
      </c>
    </row>
    <row r="32" spans="1:57" x14ac:dyDescent="0.2">
      <c r="A32" s="64" t="s">
        <v>227</v>
      </c>
      <c r="B32" s="55"/>
      <c r="C32" s="55"/>
      <c r="D32" s="131"/>
      <c r="E32" s="132">
        <v>0</v>
      </c>
      <c r="F32" s="133">
        <v>0</v>
      </c>
      <c r="G32" s="134">
        <f t="shared" si="0"/>
        <v>0</v>
      </c>
      <c r="H32" s="135"/>
      <c r="I32" s="136">
        <f t="shared" si="1"/>
        <v>0</v>
      </c>
      <c r="BA32">
        <v>1</v>
      </c>
    </row>
    <row r="33" spans="1:53" x14ac:dyDescent="0.2">
      <c r="A33" s="64" t="s">
        <v>228</v>
      </c>
      <c r="B33" s="55"/>
      <c r="C33" s="55"/>
      <c r="D33" s="131"/>
      <c r="E33" s="132">
        <v>0</v>
      </c>
      <c r="F33" s="133">
        <v>2.2000000000000002</v>
      </c>
      <c r="G33" s="134">
        <f t="shared" si="0"/>
        <v>0</v>
      </c>
      <c r="H33" s="135"/>
      <c r="I33" s="136">
        <f t="shared" si="1"/>
        <v>0</v>
      </c>
      <c r="BA33">
        <v>2</v>
      </c>
    </row>
    <row r="34" spans="1:53" x14ac:dyDescent="0.2">
      <c r="A34" s="64" t="s">
        <v>229</v>
      </c>
      <c r="B34" s="55"/>
      <c r="C34" s="55"/>
      <c r="D34" s="131"/>
      <c r="E34" s="132">
        <v>0</v>
      </c>
      <c r="F34" s="133">
        <v>10</v>
      </c>
      <c r="G34" s="134">
        <f t="shared" si="0"/>
        <v>0</v>
      </c>
      <c r="H34" s="135"/>
      <c r="I34" s="136">
        <f t="shared" si="1"/>
        <v>0</v>
      </c>
      <c r="BA34">
        <v>2</v>
      </c>
    </row>
    <row r="35" spans="1:53" ht="13.5" thickBot="1" x14ac:dyDescent="0.25">
      <c r="A35" s="137"/>
      <c r="B35" s="138" t="s">
        <v>62</v>
      </c>
      <c r="C35" s="139"/>
      <c r="D35" s="140"/>
      <c r="E35" s="141"/>
      <c r="F35" s="142"/>
      <c r="G35" s="142"/>
      <c r="H35" s="218">
        <f>SUM(I27:I34)</f>
        <v>0</v>
      </c>
      <c r="I35" s="219"/>
    </row>
    <row r="37" spans="1:53" x14ac:dyDescent="0.2">
      <c r="B37" s="123"/>
      <c r="F37" s="143"/>
      <c r="G37" s="144"/>
      <c r="H37" s="144"/>
      <c r="I37" s="145"/>
    </row>
    <row r="38" spans="1:53" x14ac:dyDescent="0.2">
      <c r="F38" s="143"/>
      <c r="G38" s="144"/>
      <c r="H38" s="144"/>
      <c r="I38" s="145"/>
    </row>
    <row r="39" spans="1:53" x14ac:dyDescent="0.2">
      <c r="F39" s="143"/>
      <c r="G39" s="144"/>
      <c r="H39" s="144"/>
      <c r="I39" s="145"/>
    </row>
    <row r="40" spans="1:53" x14ac:dyDescent="0.2">
      <c r="F40" s="143"/>
      <c r="G40" s="144"/>
      <c r="H40" s="144"/>
      <c r="I40" s="145"/>
    </row>
    <row r="41" spans="1:53" x14ac:dyDescent="0.2">
      <c r="F41" s="143"/>
      <c r="G41" s="144"/>
      <c r="H41" s="144"/>
      <c r="I41" s="145"/>
    </row>
    <row r="42" spans="1:53" x14ac:dyDescent="0.2">
      <c r="F42" s="143"/>
      <c r="G42" s="144"/>
      <c r="H42" s="144"/>
      <c r="I42" s="145"/>
    </row>
    <row r="43" spans="1:53" x14ac:dyDescent="0.2">
      <c r="F43" s="143"/>
      <c r="G43" s="144"/>
      <c r="H43" s="144"/>
      <c r="I43" s="145"/>
    </row>
    <row r="44" spans="1:53" x14ac:dyDescent="0.2">
      <c r="F44" s="143"/>
      <c r="G44" s="144"/>
      <c r="H44" s="144"/>
      <c r="I44" s="145"/>
    </row>
    <row r="45" spans="1:53" x14ac:dyDescent="0.2">
      <c r="F45" s="143"/>
      <c r="G45" s="144"/>
      <c r="H45" s="144"/>
      <c r="I45" s="145"/>
    </row>
    <row r="46" spans="1:53" x14ac:dyDescent="0.2">
      <c r="F46" s="143"/>
      <c r="G46" s="144"/>
      <c r="H46" s="144"/>
      <c r="I46" s="145"/>
    </row>
    <row r="47" spans="1:53" x14ac:dyDescent="0.2">
      <c r="F47" s="143"/>
      <c r="G47" s="144"/>
      <c r="H47" s="144"/>
      <c r="I47" s="145"/>
    </row>
    <row r="48" spans="1:53" x14ac:dyDescent="0.2">
      <c r="F48" s="143"/>
      <c r="G48" s="144"/>
      <c r="H48" s="144"/>
      <c r="I48" s="145"/>
    </row>
    <row r="49" spans="6:9" x14ac:dyDescent="0.2">
      <c r="F49" s="143"/>
      <c r="G49" s="144"/>
      <c r="H49" s="144"/>
      <c r="I49" s="145"/>
    </row>
    <row r="50" spans="6:9" x14ac:dyDescent="0.2">
      <c r="F50" s="143"/>
      <c r="G50" s="144"/>
      <c r="H50" s="144"/>
      <c r="I50" s="145"/>
    </row>
    <row r="51" spans="6:9" x14ac:dyDescent="0.2">
      <c r="F51" s="143"/>
      <c r="G51" s="144"/>
      <c r="H51" s="144"/>
      <c r="I51" s="145"/>
    </row>
    <row r="52" spans="6:9" x14ac:dyDescent="0.2">
      <c r="F52" s="143"/>
      <c r="G52" s="144"/>
      <c r="H52" s="144"/>
      <c r="I52" s="145"/>
    </row>
    <row r="53" spans="6:9" x14ac:dyDescent="0.2">
      <c r="F53" s="143"/>
      <c r="G53" s="144"/>
      <c r="H53" s="144"/>
      <c r="I53" s="145"/>
    </row>
    <row r="54" spans="6:9" x14ac:dyDescent="0.2">
      <c r="F54" s="143"/>
      <c r="G54" s="144"/>
      <c r="H54" s="144"/>
      <c r="I54" s="145"/>
    </row>
    <row r="55" spans="6:9" x14ac:dyDescent="0.2">
      <c r="F55" s="143"/>
      <c r="G55" s="144"/>
      <c r="H55" s="144"/>
      <c r="I55" s="145"/>
    </row>
    <row r="56" spans="6:9" x14ac:dyDescent="0.2">
      <c r="F56" s="143"/>
      <c r="G56" s="144"/>
      <c r="H56" s="144"/>
      <c r="I56" s="145"/>
    </row>
    <row r="57" spans="6:9" x14ac:dyDescent="0.2">
      <c r="F57" s="143"/>
      <c r="G57" s="144"/>
      <c r="H57" s="144"/>
      <c r="I57" s="145"/>
    </row>
    <row r="58" spans="6:9" x14ac:dyDescent="0.2">
      <c r="F58" s="143"/>
      <c r="G58" s="144"/>
      <c r="H58" s="144"/>
      <c r="I58" s="145"/>
    </row>
    <row r="59" spans="6:9" x14ac:dyDescent="0.2">
      <c r="F59" s="143"/>
      <c r="G59" s="144"/>
      <c r="H59" s="144"/>
      <c r="I59" s="145"/>
    </row>
    <row r="60" spans="6:9" x14ac:dyDescent="0.2">
      <c r="F60" s="143"/>
      <c r="G60" s="144"/>
      <c r="H60" s="144"/>
      <c r="I60" s="145"/>
    </row>
    <row r="61" spans="6:9" x14ac:dyDescent="0.2">
      <c r="F61" s="143"/>
      <c r="G61" s="144"/>
      <c r="H61" s="144"/>
      <c r="I61" s="145"/>
    </row>
    <row r="62" spans="6:9" x14ac:dyDescent="0.2">
      <c r="F62" s="143"/>
      <c r="G62" s="144"/>
      <c r="H62" s="144"/>
      <c r="I62" s="145"/>
    </row>
    <row r="63" spans="6:9" x14ac:dyDescent="0.2">
      <c r="F63" s="143"/>
      <c r="G63" s="144"/>
      <c r="H63" s="144"/>
      <c r="I63" s="145"/>
    </row>
    <row r="64" spans="6:9" x14ac:dyDescent="0.2">
      <c r="F64" s="143"/>
      <c r="G64" s="144"/>
      <c r="H64" s="144"/>
      <c r="I64" s="145"/>
    </row>
    <row r="65" spans="6:9" x14ac:dyDescent="0.2">
      <c r="F65" s="143"/>
      <c r="G65" s="144"/>
      <c r="H65" s="144"/>
      <c r="I65" s="145"/>
    </row>
    <row r="66" spans="6:9" x14ac:dyDescent="0.2">
      <c r="F66" s="143"/>
      <c r="G66" s="144"/>
      <c r="H66" s="144"/>
      <c r="I66" s="145"/>
    </row>
    <row r="67" spans="6:9" x14ac:dyDescent="0.2">
      <c r="F67" s="143"/>
      <c r="G67" s="144"/>
      <c r="H67" s="144"/>
      <c r="I67" s="145"/>
    </row>
    <row r="68" spans="6:9" x14ac:dyDescent="0.2">
      <c r="F68" s="143"/>
      <c r="G68" s="144"/>
      <c r="H68" s="144"/>
      <c r="I68" s="145"/>
    </row>
    <row r="69" spans="6:9" x14ac:dyDescent="0.2">
      <c r="F69" s="143"/>
      <c r="G69" s="144"/>
      <c r="H69" s="144"/>
      <c r="I69" s="145"/>
    </row>
    <row r="70" spans="6:9" x14ac:dyDescent="0.2">
      <c r="F70" s="143"/>
      <c r="G70" s="144"/>
      <c r="H70" s="144"/>
      <c r="I70" s="145"/>
    </row>
    <row r="71" spans="6:9" x14ac:dyDescent="0.2">
      <c r="F71" s="143"/>
      <c r="G71" s="144"/>
      <c r="H71" s="144"/>
      <c r="I71" s="145"/>
    </row>
    <row r="72" spans="6:9" x14ac:dyDescent="0.2">
      <c r="F72" s="143"/>
      <c r="G72" s="144"/>
      <c r="H72" s="144"/>
      <c r="I72" s="145"/>
    </row>
    <row r="73" spans="6:9" x14ac:dyDescent="0.2">
      <c r="F73" s="143"/>
      <c r="G73" s="144"/>
      <c r="H73" s="144"/>
      <c r="I73" s="145"/>
    </row>
    <row r="74" spans="6:9" x14ac:dyDescent="0.2">
      <c r="F74" s="143"/>
      <c r="G74" s="144"/>
      <c r="H74" s="144"/>
      <c r="I74" s="145"/>
    </row>
    <row r="75" spans="6:9" x14ac:dyDescent="0.2">
      <c r="F75" s="143"/>
      <c r="G75" s="144"/>
      <c r="H75" s="144"/>
      <c r="I75" s="145"/>
    </row>
    <row r="76" spans="6:9" x14ac:dyDescent="0.2">
      <c r="F76" s="143"/>
      <c r="G76" s="144"/>
      <c r="H76" s="144"/>
      <c r="I76" s="145"/>
    </row>
    <row r="77" spans="6:9" x14ac:dyDescent="0.2">
      <c r="F77" s="143"/>
      <c r="G77" s="144"/>
      <c r="H77" s="144"/>
      <c r="I77" s="145"/>
    </row>
    <row r="78" spans="6:9" x14ac:dyDescent="0.2">
      <c r="F78" s="143"/>
      <c r="G78" s="144"/>
      <c r="H78" s="144"/>
      <c r="I78" s="145"/>
    </row>
    <row r="79" spans="6:9" x14ac:dyDescent="0.2">
      <c r="F79" s="143"/>
      <c r="G79" s="144"/>
      <c r="H79" s="144"/>
      <c r="I79" s="145"/>
    </row>
    <row r="80" spans="6:9" x14ac:dyDescent="0.2">
      <c r="F80" s="143"/>
      <c r="G80" s="144"/>
      <c r="H80" s="144"/>
      <c r="I80" s="145"/>
    </row>
    <row r="81" spans="6:9" x14ac:dyDescent="0.2">
      <c r="F81" s="143"/>
      <c r="G81" s="144"/>
      <c r="H81" s="144"/>
      <c r="I81" s="145"/>
    </row>
    <row r="82" spans="6:9" x14ac:dyDescent="0.2">
      <c r="F82" s="143"/>
      <c r="G82" s="144"/>
      <c r="H82" s="144"/>
      <c r="I82" s="145"/>
    </row>
    <row r="83" spans="6:9" x14ac:dyDescent="0.2">
      <c r="F83" s="143"/>
      <c r="G83" s="144"/>
      <c r="H83" s="144"/>
      <c r="I83" s="145"/>
    </row>
    <row r="84" spans="6:9" x14ac:dyDescent="0.2">
      <c r="F84" s="143"/>
      <c r="G84" s="144"/>
      <c r="H84" s="144"/>
      <c r="I84" s="145"/>
    </row>
    <row r="85" spans="6:9" x14ac:dyDescent="0.2">
      <c r="F85" s="143"/>
      <c r="G85" s="144"/>
      <c r="H85" s="144"/>
      <c r="I85" s="145"/>
    </row>
    <row r="86" spans="6:9" x14ac:dyDescent="0.2">
      <c r="F86" s="143"/>
      <c r="G86" s="144"/>
      <c r="H86" s="144"/>
      <c r="I86" s="145"/>
    </row>
  </sheetData>
  <mergeCells count="4">
    <mergeCell ref="A1:B1"/>
    <mergeCell ref="A2:B2"/>
    <mergeCell ref="G2:I2"/>
    <mergeCell ref="H35:I35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63"/>
  <sheetViews>
    <sheetView showGridLines="0" showZeros="0" tabSelected="1" topLeftCell="A43" zoomScaleNormal="100" workbookViewId="0">
      <selection activeCell="A90" sqref="A90:IV92"/>
    </sheetView>
  </sheetViews>
  <sheetFormatPr defaultRowHeight="12.75" x14ac:dyDescent="0.2"/>
  <cols>
    <col min="1" max="1" width="4.42578125" style="146" customWidth="1"/>
    <col min="2" max="2" width="11.5703125" style="146" customWidth="1"/>
    <col min="3" max="3" width="40.42578125" style="146" customWidth="1"/>
    <col min="4" max="4" width="5.5703125" style="146" customWidth="1"/>
    <col min="5" max="5" width="8.5703125" style="188" customWidth="1"/>
    <col min="6" max="6" width="9.85546875" style="146" customWidth="1"/>
    <col min="7" max="7" width="13.85546875" style="146" customWidth="1"/>
    <col min="8" max="11" width="9.140625" style="146"/>
    <col min="12" max="12" width="75.42578125" style="146" customWidth="1"/>
    <col min="13" max="13" width="45.28515625" style="146" customWidth="1"/>
    <col min="14" max="16384" width="9.140625" style="146"/>
  </cols>
  <sheetData>
    <row r="1" spans="1:104" ht="15.75" x14ac:dyDescent="0.25">
      <c r="A1" s="220" t="s">
        <v>76</v>
      </c>
      <c r="B1" s="220"/>
      <c r="C1" s="220"/>
      <c r="D1" s="220"/>
      <c r="E1" s="220"/>
      <c r="F1" s="220"/>
      <c r="G1" s="220"/>
    </row>
    <row r="2" spans="1:104" ht="14.25" customHeight="1" thickBot="1" x14ac:dyDescent="0.25">
      <c r="A2" s="147"/>
      <c r="B2" s="148"/>
      <c r="C2" s="149"/>
      <c r="D2" s="149"/>
      <c r="E2" s="150"/>
      <c r="F2" s="149"/>
      <c r="G2" s="149"/>
    </row>
    <row r="3" spans="1:104" ht="13.5" thickTop="1" x14ac:dyDescent="0.2">
      <c r="A3" s="211" t="s">
        <v>47</v>
      </c>
      <c r="B3" s="212"/>
      <c r="C3" s="97" t="str">
        <f>CONCATENATE(cislostavby," ",nazevstavby)</f>
        <v>16-016 OIP - Rekonstrukce výměníkové stanice</v>
      </c>
      <c r="D3" s="151"/>
      <c r="E3" s="152" t="s">
        <v>63</v>
      </c>
      <c r="F3" s="153" t="str">
        <f>Rekapitulace!H1</f>
        <v>02</v>
      </c>
      <c r="G3" s="154"/>
    </row>
    <row r="4" spans="1:104" ht="13.5" thickBot="1" x14ac:dyDescent="0.25">
      <c r="A4" s="221" t="s">
        <v>49</v>
      </c>
      <c r="B4" s="214"/>
      <c r="C4" s="103" t="str">
        <f>CONCATENATE(cisloobjektu," ",nazevobjektu)</f>
        <v>SO 01 Technologická část</v>
      </c>
      <c r="D4" s="155"/>
      <c r="E4" s="222" t="str">
        <f>Rekapitulace!G2</f>
        <v>Stavební rozpočet</v>
      </c>
      <c r="F4" s="223"/>
      <c r="G4" s="224"/>
    </row>
    <row r="5" spans="1:104" ht="13.5" thickTop="1" x14ac:dyDescent="0.2">
      <c r="A5" s="156"/>
      <c r="B5" s="147"/>
      <c r="C5" s="147"/>
      <c r="D5" s="147"/>
      <c r="E5" s="157"/>
      <c r="F5" s="147"/>
      <c r="G5" s="158"/>
    </row>
    <row r="6" spans="1:104" x14ac:dyDescent="0.2">
      <c r="A6" s="159" t="s">
        <v>64</v>
      </c>
      <c r="B6" s="160" t="s">
        <v>65</v>
      </c>
      <c r="C6" s="160" t="s">
        <v>66</v>
      </c>
      <c r="D6" s="160" t="s">
        <v>67</v>
      </c>
      <c r="E6" s="161" t="s">
        <v>68</v>
      </c>
      <c r="F6" s="160" t="s">
        <v>69</v>
      </c>
      <c r="G6" s="162" t="s">
        <v>70</v>
      </c>
    </row>
    <row r="7" spans="1:104" x14ac:dyDescent="0.2">
      <c r="A7" s="163" t="s">
        <v>71</v>
      </c>
      <c r="B7" s="164" t="s">
        <v>72</v>
      </c>
      <c r="C7" s="165" t="s">
        <v>73</v>
      </c>
      <c r="D7" s="166"/>
      <c r="E7" s="167"/>
      <c r="F7" s="167"/>
      <c r="G7" s="168"/>
      <c r="H7" s="169"/>
      <c r="I7" s="169"/>
      <c r="O7" s="170">
        <v>1</v>
      </c>
    </row>
    <row r="8" spans="1:104" x14ac:dyDescent="0.2">
      <c r="A8" s="171">
        <v>1</v>
      </c>
      <c r="B8" s="172" t="s">
        <v>83</v>
      </c>
      <c r="C8" s="173" t="s">
        <v>84</v>
      </c>
      <c r="D8" s="174" t="s">
        <v>85</v>
      </c>
      <c r="E8" s="175">
        <v>0.1</v>
      </c>
      <c r="F8" s="175">
        <v>0</v>
      </c>
      <c r="G8" s="176">
        <f>E8*F8</f>
        <v>0</v>
      </c>
      <c r="O8" s="170">
        <v>2</v>
      </c>
      <c r="AA8" s="146">
        <v>1</v>
      </c>
      <c r="AB8" s="146">
        <v>1</v>
      </c>
      <c r="AC8" s="146">
        <v>1</v>
      </c>
      <c r="AZ8" s="146">
        <v>1</v>
      </c>
      <c r="BA8" s="146">
        <f>IF(AZ8=1,G8,0)</f>
        <v>0</v>
      </c>
      <c r="BB8" s="146">
        <f>IF(AZ8=2,G8,0)</f>
        <v>0</v>
      </c>
      <c r="BC8" s="146">
        <f>IF(AZ8=3,G8,0)</f>
        <v>0</v>
      </c>
      <c r="BD8" s="146">
        <f>IF(AZ8=4,G8,0)</f>
        <v>0</v>
      </c>
      <c r="BE8" s="146">
        <f>IF(AZ8=5,G8,0)</f>
        <v>0</v>
      </c>
      <c r="CA8" s="177">
        <v>1</v>
      </c>
      <c r="CB8" s="177">
        <v>1</v>
      </c>
      <c r="CZ8" s="146">
        <v>0</v>
      </c>
    </row>
    <row r="9" spans="1:104" x14ac:dyDescent="0.2">
      <c r="A9" s="178"/>
      <c r="B9" s="179" t="s">
        <v>74</v>
      </c>
      <c r="C9" s="180" t="str">
        <f>CONCATENATE(B7," ",C7)</f>
        <v>1 Zemní práce</v>
      </c>
      <c r="D9" s="181"/>
      <c r="E9" s="182"/>
      <c r="F9" s="183"/>
      <c r="G9" s="184">
        <f>SUM(G7:G8)</f>
        <v>0</v>
      </c>
      <c r="O9" s="170">
        <v>4</v>
      </c>
      <c r="BA9" s="185">
        <f>SUM(BA7:BA8)</f>
        <v>0</v>
      </c>
      <c r="BB9" s="185">
        <f>SUM(BB7:BB8)</f>
        <v>0</v>
      </c>
      <c r="BC9" s="185">
        <f>SUM(BC7:BC8)</f>
        <v>0</v>
      </c>
      <c r="BD9" s="185">
        <f>SUM(BD7:BD8)</f>
        <v>0</v>
      </c>
      <c r="BE9" s="185">
        <f>SUM(BE7:BE8)</f>
        <v>0</v>
      </c>
    </row>
    <row r="10" spans="1:104" x14ac:dyDescent="0.2">
      <c r="A10" s="163" t="s">
        <v>71</v>
      </c>
      <c r="B10" s="164" t="s">
        <v>86</v>
      </c>
      <c r="C10" s="165" t="s">
        <v>87</v>
      </c>
      <c r="D10" s="166"/>
      <c r="E10" s="167"/>
      <c r="F10" s="167"/>
      <c r="G10" s="168"/>
      <c r="H10" s="169"/>
      <c r="I10" s="169"/>
      <c r="O10" s="170">
        <v>1</v>
      </c>
    </row>
    <row r="11" spans="1:104" ht="22.5" x14ac:dyDescent="0.2">
      <c r="A11" s="171">
        <v>2</v>
      </c>
      <c r="B11" s="172" t="s">
        <v>88</v>
      </c>
      <c r="C11" s="173" t="s">
        <v>89</v>
      </c>
      <c r="D11" s="174" t="s">
        <v>90</v>
      </c>
      <c r="E11" s="175">
        <v>4.6500000000000004</v>
      </c>
      <c r="F11" s="175">
        <v>0</v>
      </c>
      <c r="G11" s="176">
        <f>E11*F11</f>
        <v>0</v>
      </c>
      <c r="O11" s="170">
        <v>2</v>
      </c>
      <c r="AA11" s="146">
        <v>1</v>
      </c>
      <c r="AB11" s="146">
        <v>1</v>
      </c>
      <c r="AC11" s="146">
        <v>1</v>
      </c>
      <c r="AZ11" s="146">
        <v>1</v>
      </c>
      <c r="BA11" s="146">
        <f>IF(AZ11=1,G11,0)</f>
        <v>0</v>
      </c>
      <c r="BB11" s="146">
        <f>IF(AZ11=2,G11,0)</f>
        <v>0</v>
      </c>
      <c r="BC11" s="146">
        <f>IF(AZ11=3,G11,0)</f>
        <v>0</v>
      </c>
      <c r="BD11" s="146">
        <f>IF(AZ11=4,G11,0)</f>
        <v>0</v>
      </c>
      <c r="BE11" s="146">
        <f>IF(AZ11=5,G11,0)</f>
        <v>0</v>
      </c>
      <c r="CA11" s="177">
        <v>1</v>
      </c>
      <c r="CB11" s="177">
        <v>1</v>
      </c>
      <c r="CZ11" s="146">
        <v>0.21360000000000001</v>
      </c>
    </row>
    <row r="12" spans="1:104" x14ac:dyDescent="0.2">
      <c r="A12" s="178"/>
      <c r="B12" s="179" t="s">
        <v>74</v>
      </c>
      <c r="C12" s="180" t="str">
        <f>CONCATENATE(B10," ",C10)</f>
        <v>3 Svislé a kompletní konstrukce</v>
      </c>
      <c r="D12" s="181"/>
      <c r="E12" s="182"/>
      <c r="F12" s="183"/>
      <c r="G12" s="184">
        <f>SUM(G10:G11)</f>
        <v>0</v>
      </c>
      <c r="O12" s="170">
        <v>4</v>
      </c>
      <c r="BA12" s="185">
        <f>SUM(BA10:BA11)</f>
        <v>0</v>
      </c>
      <c r="BB12" s="185">
        <f>SUM(BB10:BB11)</f>
        <v>0</v>
      </c>
      <c r="BC12" s="185">
        <f>SUM(BC10:BC11)</f>
        <v>0</v>
      </c>
      <c r="BD12" s="185">
        <f>SUM(BD10:BD11)</f>
        <v>0</v>
      </c>
      <c r="BE12" s="185">
        <f>SUM(BE10:BE11)</f>
        <v>0</v>
      </c>
    </row>
    <row r="13" spans="1:104" x14ac:dyDescent="0.2">
      <c r="A13" s="163" t="s">
        <v>71</v>
      </c>
      <c r="B13" s="164" t="s">
        <v>91</v>
      </c>
      <c r="C13" s="165" t="s">
        <v>92</v>
      </c>
      <c r="D13" s="166"/>
      <c r="E13" s="167"/>
      <c r="F13" s="167"/>
      <c r="G13" s="168"/>
      <c r="H13" s="169"/>
      <c r="I13" s="169"/>
      <c r="O13" s="170">
        <v>1</v>
      </c>
    </row>
    <row r="14" spans="1:104" ht="22.5" x14ac:dyDescent="0.2">
      <c r="A14" s="171">
        <v>3</v>
      </c>
      <c r="B14" s="172" t="s">
        <v>93</v>
      </c>
      <c r="C14" s="173" t="s">
        <v>94</v>
      </c>
      <c r="D14" s="174" t="s">
        <v>95</v>
      </c>
      <c r="E14" s="175">
        <v>1</v>
      </c>
      <c r="F14" s="175">
        <v>0</v>
      </c>
      <c r="G14" s="176">
        <f t="shared" ref="G14:G22" si="0">E14*F14</f>
        <v>0</v>
      </c>
      <c r="O14" s="170">
        <v>2</v>
      </c>
      <c r="AA14" s="146">
        <v>1</v>
      </c>
      <c r="AB14" s="146">
        <v>0</v>
      </c>
      <c r="AC14" s="146">
        <v>0</v>
      </c>
      <c r="AZ14" s="146">
        <v>1</v>
      </c>
      <c r="BA14" s="146">
        <f t="shared" ref="BA14:BA22" si="1">IF(AZ14=1,G14,0)</f>
        <v>0</v>
      </c>
      <c r="BB14" s="146">
        <f t="shared" ref="BB14:BB22" si="2">IF(AZ14=2,G14,0)</f>
        <v>0</v>
      </c>
      <c r="BC14" s="146">
        <f t="shared" ref="BC14:BC22" si="3">IF(AZ14=3,G14,0)</f>
        <v>0</v>
      </c>
      <c r="BD14" s="146">
        <f t="shared" ref="BD14:BD22" si="4">IF(AZ14=4,G14,0)</f>
        <v>0</v>
      </c>
      <c r="BE14" s="146">
        <f t="shared" ref="BE14:BE22" si="5">IF(AZ14=5,G14,0)</f>
        <v>0</v>
      </c>
      <c r="CA14" s="177">
        <v>1</v>
      </c>
      <c r="CB14" s="177">
        <v>0</v>
      </c>
      <c r="CZ14" s="146">
        <v>3.9789999999999999E-2</v>
      </c>
    </row>
    <row r="15" spans="1:104" x14ac:dyDescent="0.2">
      <c r="A15" s="171">
        <v>4</v>
      </c>
      <c r="B15" s="172" t="s">
        <v>96</v>
      </c>
      <c r="C15" s="173" t="s">
        <v>97</v>
      </c>
      <c r="D15" s="174" t="s">
        <v>98</v>
      </c>
      <c r="E15" s="175">
        <v>15.97</v>
      </c>
      <c r="F15" s="175">
        <v>0</v>
      </c>
      <c r="G15" s="176">
        <f t="shared" si="0"/>
        <v>0</v>
      </c>
      <c r="O15" s="170">
        <v>2</v>
      </c>
      <c r="AA15" s="146">
        <v>1</v>
      </c>
      <c r="AB15" s="146">
        <v>1</v>
      </c>
      <c r="AC15" s="146">
        <v>1</v>
      </c>
      <c r="AZ15" s="146">
        <v>1</v>
      </c>
      <c r="BA15" s="146">
        <f t="shared" si="1"/>
        <v>0</v>
      </c>
      <c r="BB15" s="146">
        <f t="shared" si="2"/>
        <v>0</v>
      </c>
      <c r="BC15" s="146">
        <f t="shared" si="3"/>
        <v>0</v>
      </c>
      <c r="BD15" s="146">
        <f t="shared" si="4"/>
        <v>0</v>
      </c>
      <c r="BE15" s="146">
        <f t="shared" si="5"/>
        <v>0</v>
      </c>
      <c r="CA15" s="177">
        <v>1</v>
      </c>
      <c r="CB15" s="177">
        <v>1</v>
      </c>
      <c r="CZ15" s="146">
        <v>0.1055</v>
      </c>
    </row>
    <row r="16" spans="1:104" x14ac:dyDescent="0.2">
      <c r="A16" s="171">
        <v>5</v>
      </c>
      <c r="B16" s="172" t="s">
        <v>99</v>
      </c>
      <c r="C16" s="173" t="s">
        <v>100</v>
      </c>
      <c r="D16" s="174" t="s">
        <v>95</v>
      </c>
      <c r="E16" s="175">
        <v>1</v>
      </c>
      <c r="F16" s="175">
        <v>0</v>
      </c>
      <c r="G16" s="176">
        <f t="shared" si="0"/>
        <v>0</v>
      </c>
      <c r="O16" s="170">
        <v>2</v>
      </c>
      <c r="AA16" s="146">
        <v>1</v>
      </c>
      <c r="AB16" s="146">
        <v>1</v>
      </c>
      <c r="AC16" s="146">
        <v>1</v>
      </c>
      <c r="AZ16" s="146">
        <v>1</v>
      </c>
      <c r="BA16" s="146">
        <f t="shared" si="1"/>
        <v>0</v>
      </c>
      <c r="BB16" s="146">
        <f t="shared" si="2"/>
        <v>0</v>
      </c>
      <c r="BC16" s="146">
        <f t="shared" si="3"/>
        <v>0</v>
      </c>
      <c r="BD16" s="146">
        <f t="shared" si="4"/>
        <v>0</v>
      </c>
      <c r="BE16" s="146">
        <f t="shared" si="5"/>
        <v>0</v>
      </c>
      <c r="CA16" s="177">
        <v>1</v>
      </c>
      <c r="CB16" s="177">
        <v>1</v>
      </c>
      <c r="CZ16" s="146">
        <v>1.6000000000000001E-4</v>
      </c>
    </row>
    <row r="17" spans="1:104" ht="22.5" x14ac:dyDescent="0.2">
      <c r="A17" s="171">
        <v>6</v>
      </c>
      <c r="B17" s="172" t="s">
        <v>101</v>
      </c>
      <c r="C17" s="173" t="s">
        <v>102</v>
      </c>
      <c r="D17" s="174" t="s">
        <v>98</v>
      </c>
      <c r="E17" s="175">
        <v>15.09</v>
      </c>
      <c r="F17" s="175">
        <v>0</v>
      </c>
      <c r="G17" s="176">
        <f t="shared" si="0"/>
        <v>0</v>
      </c>
      <c r="O17" s="170">
        <v>2</v>
      </c>
      <c r="AA17" s="146">
        <v>1</v>
      </c>
      <c r="AB17" s="146">
        <v>1</v>
      </c>
      <c r="AC17" s="146">
        <v>1</v>
      </c>
      <c r="AZ17" s="146">
        <v>1</v>
      </c>
      <c r="BA17" s="146">
        <f t="shared" si="1"/>
        <v>0</v>
      </c>
      <c r="BB17" s="146">
        <f t="shared" si="2"/>
        <v>0</v>
      </c>
      <c r="BC17" s="146">
        <f t="shared" si="3"/>
        <v>0</v>
      </c>
      <c r="BD17" s="146">
        <f t="shared" si="4"/>
        <v>0</v>
      </c>
      <c r="BE17" s="146">
        <f t="shared" si="5"/>
        <v>0</v>
      </c>
      <c r="CA17" s="177">
        <v>1</v>
      </c>
      <c r="CB17" s="177">
        <v>1</v>
      </c>
      <c r="CZ17" s="146">
        <v>1.8599999999999998E-2</v>
      </c>
    </row>
    <row r="18" spans="1:104" x14ac:dyDescent="0.2">
      <c r="A18" s="171">
        <v>7</v>
      </c>
      <c r="B18" s="172" t="s">
        <v>103</v>
      </c>
      <c r="C18" s="173" t="s">
        <v>104</v>
      </c>
      <c r="D18" s="174" t="s">
        <v>95</v>
      </c>
      <c r="E18" s="175">
        <v>2</v>
      </c>
      <c r="F18" s="175">
        <v>0</v>
      </c>
      <c r="G18" s="176">
        <f t="shared" si="0"/>
        <v>0</v>
      </c>
      <c r="O18" s="170">
        <v>2</v>
      </c>
      <c r="AA18" s="146">
        <v>1</v>
      </c>
      <c r="AB18" s="146">
        <v>1</v>
      </c>
      <c r="AC18" s="146">
        <v>1</v>
      </c>
      <c r="AZ18" s="146">
        <v>1</v>
      </c>
      <c r="BA18" s="146">
        <f t="shared" si="1"/>
        <v>0</v>
      </c>
      <c r="BB18" s="146">
        <f t="shared" si="2"/>
        <v>0</v>
      </c>
      <c r="BC18" s="146">
        <f t="shared" si="3"/>
        <v>0</v>
      </c>
      <c r="BD18" s="146">
        <f t="shared" si="4"/>
        <v>0</v>
      </c>
      <c r="BE18" s="146">
        <f t="shared" si="5"/>
        <v>0</v>
      </c>
      <c r="CA18" s="177">
        <v>1</v>
      </c>
      <c r="CB18" s="177">
        <v>1</v>
      </c>
      <c r="CZ18" s="146">
        <v>1.6000000000000001E-4</v>
      </c>
    </row>
    <row r="19" spans="1:104" ht="22.5" x14ac:dyDescent="0.2">
      <c r="A19" s="171">
        <v>8</v>
      </c>
      <c r="B19" s="172" t="s">
        <v>105</v>
      </c>
      <c r="C19" s="173" t="s">
        <v>106</v>
      </c>
      <c r="D19" s="174" t="s">
        <v>98</v>
      </c>
      <c r="E19" s="175">
        <v>2.0299999999999998</v>
      </c>
      <c r="F19" s="175">
        <v>0</v>
      </c>
      <c r="G19" s="176">
        <f t="shared" si="0"/>
        <v>0</v>
      </c>
      <c r="O19" s="170">
        <v>2</v>
      </c>
      <c r="AA19" s="146">
        <v>1</v>
      </c>
      <c r="AB19" s="146">
        <v>1</v>
      </c>
      <c r="AC19" s="146">
        <v>1</v>
      </c>
      <c r="AZ19" s="146">
        <v>1</v>
      </c>
      <c r="BA19" s="146">
        <f t="shared" si="1"/>
        <v>0</v>
      </c>
      <c r="BB19" s="146">
        <f t="shared" si="2"/>
        <v>0</v>
      </c>
      <c r="BC19" s="146">
        <f t="shared" si="3"/>
        <v>0</v>
      </c>
      <c r="BD19" s="146">
        <f t="shared" si="4"/>
        <v>0</v>
      </c>
      <c r="BE19" s="146">
        <f t="shared" si="5"/>
        <v>0</v>
      </c>
      <c r="CA19" s="177">
        <v>1</v>
      </c>
      <c r="CB19" s="177">
        <v>1</v>
      </c>
      <c r="CZ19" s="146">
        <v>1.5720000000000001E-2</v>
      </c>
    </row>
    <row r="20" spans="1:104" ht="22.5" x14ac:dyDescent="0.2">
      <c r="A20" s="171">
        <v>9</v>
      </c>
      <c r="B20" s="172" t="s">
        <v>107</v>
      </c>
      <c r="C20" s="173" t="s">
        <v>108</v>
      </c>
      <c r="D20" s="174" t="s">
        <v>109</v>
      </c>
      <c r="E20" s="175">
        <v>5.57</v>
      </c>
      <c r="F20" s="175">
        <v>0</v>
      </c>
      <c r="G20" s="176">
        <f t="shared" si="0"/>
        <v>0</v>
      </c>
      <c r="O20" s="170">
        <v>2</v>
      </c>
      <c r="AA20" s="146">
        <v>1</v>
      </c>
      <c r="AB20" s="146">
        <v>0</v>
      </c>
      <c r="AC20" s="146">
        <v>0</v>
      </c>
      <c r="AZ20" s="146">
        <v>1</v>
      </c>
      <c r="BA20" s="146">
        <f t="shared" si="1"/>
        <v>0</v>
      </c>
      <c r="BB20" s="146">
        <f t="shared" si="2"/>
        <v>0</v>
      </c>
      <c r="BC20" s="146">
        <f t="shared" si="3"/>
        <v>0</v>
      </c>
      <c r="BD20" s="146">
        <f t="shared" si="4"/>
        <v>0</v>
      </c>
      <c r="BE20" s="146">
        <f t="shared" si="5"/>
        <v>0</v>
      </c>
      <c r="CA20" s="177">
        <v>1</v>
      </c>
      <c r="CB20" s="177">
        <v>0</v>
      </c>
      <c r="CZ20" s="146">
        <v>1.7160000000000002E-2</v>
      </c>
    </row>
    <row r="21" spans="1:104" x14ac:dyDescent="0.2">
      <c r="A21" s="171">
        <v>10</v>
      </c>
      <c r="B21" s="172" t="s">
        <v>110</v>
      </c>
      <c r="C21" s="173" t="s">
        <v>111</v>
      </c>
      <c r="D21" s="174" t="s">
        <v>95</v>
      </c>
      <c r="E21" s="175">
        <v>1</v>
      </c>
      <c r="F21" s="175">
        <v>0</v>
      </c>
      <c r="G21" s="176">
        <f t="shared" si="0"/>
        <v>0</v>
      </c>
      <c r="O21" s="170">
        <v>2</v>
      </c>
      <c r="AA21" s="146">
        <v>3</v>
      </c>
      <c r="AB21" s="146">
        <v>1</v>
      </c>
      <c r="AC21" s="146">
        <v>55347640</v>
      </c>
      <c r="AZ21" s="146">
        <v>1</v>
      </c>
      <c r="BA21" s="146">
        <f t="shared" si="1"/>
        <v>0</v>
      </c>
      <c r="BB21" s="146">
        <f t="shared" si="2"/>
        <v>0</v>
      </c>
      <c r="BC21" s="146">
        <f t="shared" si="3"/>
        <v>0</v>
      </c>
      <c r="BD21" s="146">
        <f t="shared" si="4"/>
        <v>0</v>
      </c>
      <c r="BE21" s="146">
        <f t="shared" si="5"/>
        <v>0</v>
      </c>
      <c r="CA21" s="177">
        <v>3</v>
      </c>
      <c r="CB21" s="177">
        <v>1</v>
      </c>
      <c r="CZ21" s="146">
        <v>0</v>
      </c>
    </row>
    <row r="22" spans="1:104" x14ac:dyDescent="0.2">
      <c r="A22" s="171">
        <v>11</v>
      </c>
      <c r="B22" s="172" t="s">
        <v>112</v>
      </c>
      <c r="C22" s="173" t="s">
        <v>113</v>
      </c>
      <c r="D22" s="174" t="s">
        <v>95</v>
      </c>
      <c r="E22" s="175">
        <v>2</v>
      </c>
      <c r="F22" s="175">
        <v>0</v>
      </c>
      <c r="G22" s="176">
        <f t="shared" si="0"/>
        <v>0</v>
      </c>
      <c r="O22" s="170">
        <v>2</v>
      </c>
      <c r="AA22" s="146">
        <v>3</v>
      </c>
      <c r="AB22" s="146">
        <v>1</v>
      </c>
      <c r="AC22" s="146" t="s">
        <v>112</v>
      </c>
      <c r="AZ22" s="146">
        <v>1</v>
      </c>
      <c r="BA22" s="146">
        <f t="shared" si="1"/>
        <v>0</v>
      </c>
      <c r="BB22" s="146">
        <f t="shared" si="2"/>
        <v>0</v>
      </c>
      <c r="BC22" s="146">
        <f t="shared" si="3"/>
        <v>0</v>
      </c>
      <c r="BD22" s="146">
        <f t="shared" si="4"/>
        <v>0</v>
      </c>
      <c r="BE22" s="146">
        <f t="shared" si="5"/>
        <v>0</v>
      </c>
      <c r="CA22" s="177">
        <v>3</v>
      </c>
      <c r="CB22" s="177">
        <v>1</v>
      </c>
      <c r="CZ22" s="146">
        <v>9.5E-4</v>
      </c>
    </row>
    <row r="23" spans="1:104" x14ac:dyDescent="0.2">
      <c r="A23" s="178"/>
      <c r="B23" s="179" t="s">
        <v>74</v>
      </c>
      <c r="C23" s="180" t="str">
        <f>CONCATENATE(B13," ",C13)</f>
        <v>34 Stěny a příčky</v>
      </c>
      <c r="D23" s="181"/>
      <c r="E23" s="182"/>
      <c r="F23" s="183"/>
      <c r="G23" s="184">
        <f>SUM(G13:G22)</f>
        <v>0</v>
      </c>
      <c r="O23" s="170">
        <v>4</v>
      </c>
      <c r="BA23" s="185">
        <f>SUM(BA13:BA22)</f>
        <v>0</v>
      </c>
      <c r="BB23" s="185">
        <f>SUM(BB13:BB22)</f>
        <v>0</v>
      </c>
      <c r="BC23" s="185">
        <f>SUM(BC13:BC22)</f>
        <v>0</v>
      </c>
      <c r="BD23" s="185">
        <f>SUM(BD13:BD22)</f>
        <v>0</v>
      </c>
      <c r="BE23" s="185">
        <f>SUM(BE13:BE22)</f>
        <v>0</v>
      </c>
    </row>
    <row r="24" spans="1:104" x14ac:dyDescent="0.2">
      <c r="A24" s="163" t="s">
        <v>71</v>
      </c>
      <c r="B24" s="164" t="s">
        <v>114</v>
      </c>
      <c r="C24" s="165" t="s">
        <v>115</v>
      </c>
      <c r="D24" s="166"/>
      <c r="E24" s="167"/>
      <c r="F24" s="167"/>
      <c r="G24" s="168"/>
      <c r="H24" s="169"/>
      <c r="I24" s="169"/>
      <c r="O24" s="170">
        <v>1</v>
      </c>
    </row>
    <row r="25" spans="1:104" ht="22.5" x14ac:dyDescent="0.2">
      <c r="A25" s="171">
        <v>12</v>
      </c>
      <c r="B25" s="172" t="s">
        <v>116</v>
      </c>
      <c r="C25" s="173" t="s">
        <v>117</v>
      </c>
      <c r="D25" s="174" t="s">
        <v>98</v>
      </c>
      <c r="E25" s="175">
        <v>38.51</v>
      </c>
      <c r="F25" s="175">
        <v>0</v>
      </c>
      <c r="G25" s="176">
        <f t="shared" ref="G25:G35" si="6">E25*F25</f>
        <v>0</v>
      </c>
      <c r="O25" s="170">
        <v>2</v>
      </c>
      <c r="AA25" s="146">
        <v>11</v>
      </c>
      <c r="AB25" s="146">
        <v>3</v>
      </c>
      <c r="AC25" s="146">
        <v>46</v>
      </c>
      <c r="AZ25" s="146">
        <v>1</v>
      </c>
      <c r="BA25" s="146">
        <f t="shared" ref="BA25:BA35" si="7">IF(AZ25=1,G25,0)</f>
        <v>0</v>
      </c>
      <c r="BB25" s="146">
        <f t="shared" ref="BB25:BB35" si="8">IF(AZ25=2,G25,0)</f>
        <v>0</v>
      </c>
      <c r="BC25" s="146">
        <f t="shared" ref="BC25:BC35" si="9">IF(AZ25=3,G25,0)</f>
        <v>0</v>
      </c>
      <c r="BD25" s="146">
        <f t="shared" ref="BD25:BD35" si="10">IF(AZ25=4,G25,0)</f>
        <v>0</v>
      </c>
      <c r="BE25" s="146">
        <f t="shared" ref="BE25:BE35" si="11">IF(AZ25=5,G25,0)</f>
        <v>0</v>
      </c>
      <c r="CA25" s="177">
        <v>11</v>
      </c>
      <c r="CB25" s="177">
        <v>3</v>
      </c>
      <c r="CZ25" s="146">
        <v>2.3E-2</v>
      </c>
    </row>
    <row r="26" spans="1:104" x14ac:dyDescent="0.2">
      <c r="A26" s="171">
        <v>13</v>
      </c>
      <c r="B26" s="172" t="s">
        <v>118</v>
      </c>
      <c r="C26" s="173" t="s">
        <v>119</v>
      </c>
      <c r="D26" s="174" t="s">
        <v>85</v>
      </c>
      <c r="E26" s="175">
        <v>0.04</v>
      </c>
      <c r="F26" s="175">
        <v>0</v>
      </c>
      <c r="G26" s="176">
        <f t="shared" si="6"/>
        <v>0</v>
      </c>
      <c r="O26" s="170">
        <v>2</v>
      </c>
      <c r="AA26" s="146">
        <v>1</v>
      </c>
      <c r="AB26" s="146">
        <v>1</v>
      </c>
      <c r="AC26" s="146">
        <v>1</v>
      </c>
      <c r="AZ26" s="146">
        <v>1</v>
      </c>
      <c r="BA26" s="146">
        <f t="shared" si="7"/>
        <v>0</v>
      </c>
      <c r="BB26" s="146">
        <f t="shared" si="8"/>
        <v>0</v>
      </c>
      <c r="BC26" s="146">
        <f t="shared" si="9"/>
        <v>0</v>
      </c>
      <c r="BD26" s="146">
        <f t="shared" si="10"/>
        <v>0</v>
      </c>
      <c r="BE26" s="146">
        <f t="shared" si="11"/>
        <v>0</v>
      </c>
      <c r="CA26" s="177">
        <v>1</v>
      </c>
      <c r="CB26" s="177">
        <v>1</v>
      </c>
      <c r="CZ26" s="146">
        <v>2.5512600000000001</v>
      </c>
    </row>
    <row r="27" spans="1:104" x14ac:dyDescent="0.2">
      <c r="A27" s="171">
        <v>14</v>
      </c>
      <c r="B27" s="172" t="s">
        <v>120</v>
      </c>
      <c r="C27" s="173" t="s">
        <v>121</v>
      </c>
      <c r="D27" s="174" t="s">
        <v>98</v>
      </c>
      <c r="E27" s="175">
        <v>0.62</v>
      </c>
      <c r="F27" s="175">
        <v>0</v>
      </c>
      <c r="G27" s="176">
        <f t="shared" si="6"/>
        <v>0</v>
      </c>
      <c r="O27" s="170">
        <v>2</v>
      </c>
      <c r="AA27" s="146">
        <v>1</v>
      </c>
      <c r="AB27" s="146">
        <v>1</v>
      </c>
      <c r="AC27" s="146">
        <v>1</v>
      </c>
      <c r="AZ27" s="146">
        <v>1</v>
      </c>
      <c r="BA27" s="146">
        <f t="shared" si="7"/>
        <v>0</v>
      </c>
      <c r="BB27" s="146">
        <f t="shared" si="8"/>
        <v>0</v>
      </c>
      <c r="BC27" s="146">
        <f t="shared" si="9"/>
        <v>0</v>
      </c>
      <c r="BD27" s="146">
        <f t="shared" si="10"/>
        <v>0</v>
      </c>
      <c r="BE27" s="146">
        <f t="shared" si="11"/>
        <v>0</v>
      </c>
      <c r="CA27" s="177">
        <v>1</v>
      </c>
      <c r="CB27" s="177">
        <v>1</v>
      </c>
      <c r="CZ27" s="146">
        <v>3.3300000000000003E-2</v>
      </c>
    </row>
    <row r="28" spans="1:104" x14ac:dyDescent="0.2">
      <c r="A28" s="171">
        <v>15</v>
      </c>
      <c r="B28" s="172" t="s">
        <v>122</v>
      </c>
      <c r="C28" s="173" t="s">
        <v>123</v>
      </c>
      <c r="D28" s="174" t="s">
        <v>109</v>
      </c>
      <c r="E28" s="175">
        <v>2.25</v>
      </c>
      <c r="F28" s="175">
        <v>0</v>
      </c>
      <c r="G28" s="176">
        <f t="shared" si="6"/>
        <v>0</v>
      </c>
      <c r="O28" s="170">
        <v>2</v>
      </c>
      <c r="AA28" s="146">
        <v>1</v>
      </c>
      <c r="AB28" s="146">
        <v>1</v>
      </c>
      <c r="AC28" s="146">
        <v>1</v>
      </c>
      <c r="AZ28" s="146">
        <v>1</v>
      </c>
      <c r="BA28" s="146">
        <f t="shared" si="7"/>
        <v>0</v>
      </c>
      <c r="BB28" s="146">
        <f t="shared" si="8"/>
        <v>0</v>
      </c>
      <c r="BC28" s="146">
        <f t="shared" si="9"/>
        <v>0</v>
      </c>
      <c r="BD28" s="146">
        <f t="shared" si="10"/>
        <v>0</v>
      </c>
      <c r="BE28" s="146">
        <f t="shared" si="11"/>
        <v>0</v>
      </c>
      <c r="CA28" s="177">
        <v>1</v>
      </c>
      <c r="CB28" s="177">
        <v>1</v>
      </c>
      <c r="CZ28" s="146">
        <v>3.7699999999999999E-3</v>
      </c>
    </row>
    <row r="29" spans="1:104" x14ac:dyDescent="0.2">
      <c r="A29" s="171">
        <v>16</v>
      </c>
      <c r="B29" s="172" t="s">
        <v>124</v>
      </c>
      <c r="C29" s="173" t="s">
        <v>125</v>
      </c>
      <c r="D29" s="174" t="s">
        <v>98</v>
      </c>
      <c r="E29" s="175">
        <v>32.18</v>
      </c>
      <c r="F29" s="175">
        <v>0</v>
      </c>
      <c r="G29" s="176">
        <f t="shared" si="6"/>
        <v>0</v>
      </c>
      <c r="O29" s="170">
        <v>2</v>
      </c>
      <c r="AA29" s="146">
        <v>1</v>
      </c>
      <c r="AB29" s="146">
        <v>1</v>
      </c>
      <c r="AC29" s="146">
        <v>1</v>
      </c>
      <c r="AZ29" s="146">
        <v>1</v>
      </c>
      <c r="BA29" s="146">
        <f t="shared" si="7"/>
        <v>0</v>
      </c>
      <c r="BB29" s="146">
        <f t="shared" si="8"/>
        <v>0</v>
      </c>
      <c r="BC29" s="146">
        <f t="shared" si="9"/>
        <v>0</v>
      </c>
      <c r="BD29" s="146">
        <f t="shared" si="10"/>
        <v>0</v>
      </c>
      <c r="BE29" s="146">
        <f t="shared" si="11"/>
        <v>0</v>
      </c>
      <c r="CA29" s="177">
        <v>1</v>
      </c>
      <c r="CB29" s="177">
        <v>1</v>
      </c>
      <c r="CZ29" s="146">
        <v>2.7999999999999998E-4</v>
      </c>
    </row>
    <row r="30" spans="1:104" x14ac:dyDescent="0.2">
      <c r="A30" s="171">
        <v>17</v>
      </c>
      <c r="B30" s="172" t="s">
        <v>126</v>
      </c>
      <c r="C30" s="173" t="s">
        <v>127</v>
      </c>
      <c r="D30" s="174" t="s">
        <v>98</v>
      </c>
      <c r="E30" s="175">
        <v>32.18</v>
      </c>
      <c r="F30" s="175">
        <v>0</v>
      </c>
      <c r="G30" s="176">
        <f t="shared" si="6"/>
        <v>0</v>
      </c>
      <c r="O30" s="170">
        <v>2</v>
      </c>
      <c r="AA30" s="146">
        <v>1</v>
      </c>
      <c r="AB30" s="146">
        <v>1</v>
      </c>
      <c r="AC30" s="146">
        <v>1</v>
      </c>
      <c r="AZ30" s="146">
        <v>1</v>
      </c>
      <c r="BA30" s="146">
        <f t="shared" si="7"/>
        <v>0</v>
      </c>
      <c r="BB30" s="146">
        <f t="shared" si="8"/>
        <v>0</v>
      </c>
      <c r="BC30" s="146">
        <f t="shared" si="9"/>
        <v>0</v>
      </c>
      <c r="BD30" s="146">
        <f t="shared" si="10"/>
        <v>0</v>
      </c>
      <c r="BE30" s="146">
        <f t="shared" si="11"/>
        <v>0</v>
      </c>
      <c r="CA30" s="177">
        <v>1</v>
      </c>
      <c r="CB30" s="177">
        <v>1</v>
      </c>
      <c r="CZ30" s="146">
        <v>0.1231</v>
      </c>
    </row>
    <row r="31" spans="1:104" x14ac:dyDescent="0.2">
      <c r="A31" s="171">
        <v>18</v>
      </c>
      <c r="B31" s="172" t="s">
        <v>128</v>
      </c>
      <c r="C31" s="173" t="s">
        <v>129</v>
      </c>
      <c r="D31" s="174" t="s">
        <v>98</v>
      </c>
      <c r="E31" s="175">
        <v>32.18</v>
      </c>
      <c r="F31" s="175">
        <v>0</v>
      </c>
      <c r="G31" s="176">
        <f t="shared" si="6"/>
        <v>0</v>
      </c>
      <c r="O31" s="170">
        <v>2</v>
      </c>
      <c r="AA31" s="146">
        <v>1</v>
      </c>
      <c r="AB31" s="146">
        <v>1</v>
      </c>
      <c r="AC31" s="146">
        <v>1</v>
      </c>
      <c r="AZ31" s="146">
        <v>1</v>
      </c>
      <c r="BA31" s="146">
        <f t="shared" si="7"/>
        <v>0</v>
      </c>
      <c r="BB31" s="146">
        <f t="shared" si="8"/>
        <v>0</v>
      </c>
      <c r="BC31" s="146">
        <f t="shared" si="9"/>
        <v>0</v>
      </c>
      <c r="BD31" s="146">
        <f t="shared" si="10"/>
        <v>0</v>
      </c>
      <c r="BE31" s="146">
        <f t="shared" si="11"/>
        <v>0</v>
      </c>
      <c r="CA31" s="177">
        <v>1</v>
      </c>
      <c r="CB31" s="177">
        <v>1</v>
      </c>
      <c r="CZ31" s="146">
        <v>0</v>
      </c>
    </row>
    <row r="32" spans="1:104" x14ac:dyDescent="0.2">
      <c r="A32" s="171">
        <v>19</v>
      </c>
      <c r="B32" s="172" t="s">
        <v>130</v>
      </c>
      <c r="C32" s="173" t="s">
        <v>131</v>
      </c>
      <c r="D32" s="174" t="s">
        <v>109</v>
      </c>
      <c r="E32" s="175">
        <v>25.56</v>
      </c>
      <c r="F32" s="175">
        <v>0</v>
      </c>
      <c r="G32" s="176">
        <f t="shared" si="6"/>
        <v>0</v>
      </c>
      <c r="O32" s="170">
        <v>2</v>
      </c>
      <c r="AA32" s="146">
        <v>1</v>
      </c>
      <c r="AB32" s="146">
        <v>1</v>
      </c>
      <c r="AC32" s="146">
        <v>1</v>
      </c>
      <c r="AZ32" s="146">
        <v>1</v>
      </c>
      <c r="BA32" s="146">
        <f t="shared" si="7"/>
        <v>0</v>
      </c>
      <c r="BB32" s="146">
        <f t="shared" si="8"/>
        <v>0</v>
      </c>
      <c r="BC32" s="146">
        <f t="shared" si="9"/>
        <v>0</v>
      </c>
      <c r="BD32" s="146">
        <f t="shared" si="10"/>
        <v>0</v>
      </c>
      <c r="BE32" s="146">
        <f t="shared" si="11"/>
        <v>0</v>
      </c>
      <c r="CA32" s="177">
        <v>1</v>
      </c>
      <c r="CB32" s="177">
        <v>1</v>
      </c>
      <c r="CZ32" s="146">
        <v>6.0000000000000002E-5</v>
      </c>
    </row>
    <row r="33" spans="1:104" x14ac:dyDescent="0.2">
      <c r="A33" s="171">
        <v>20</v>
      </c>
      <c r="B33" s="172" t="s">
        <v>132</v>
      </c>
      <c r="C33" s="173" t="s">
        <v>133</v>
      </c>
      <c r="D33" s="174" t="s">
        <v>109</v>
      </c>
      <c r="E33" s="175">
        <v>33.799999999999997</v>
      </c>
      <c r="F33" s="175">
        <v>0</v>
      </c>
      <c r="G33" s="176">
        <f t="shared" si="6"/>
        <v>0</v>
      </c>
      <c r="O33" s="170">
        <v>2</v>
      </c>
      <c r="AA33" s="146">
        <v>1</v>
      </c>
      <c r="AB33" s="146">
        <v>7</v>
      </c>
      <c r="AC33" s="146">
        <v>7</v>
      </c>
      <c r="AZ33" s="146">
        <v>1</v>
      </c>
      <c r="BA33" s="146">
        <f t="shared" si="7"/>
        <v>0</v>
      </c>
      <c r="BB33" s="146">
        <f t="shared" si="8"/>
        <v>0</v>
      </c>
      <c r="BC33" s="146">
        <f t="shared" si="9"/>
        <v>0</v>
      </c>
      <c r="BD33" s="146">
        <f t="shared" si="10"/>
        <v>0</v>
      </c>
      <c r="BE33" s="146">
        <f t="shared" si="11"/>
        <v>0</v>
      </c>
      <c r="CA33" s="177">
        <v>1</v>
      </c>
      <c r="CB33" s="177">
        <v>7</v>
      </c>
      <c r="CZ33" s="146">
        <v>0</v>
      </c>
    </row>
    <row r="34" spans="1:104" x14ac:dyDescent="0.2">
      <c r="A34" s="171">
        <v>21</v>
      </c>
      <c r="B34" s="172" t="s">
        <v>134</v>
      </c>
      <c r="C34" s="173" t="s">
        <v>135</v>
      </c>
      <c r="D34" s="174" t="s">
        <v>98</v>
      </c>
      <c r="E34" s="175">
        <v>33.799999999999997</v>
      </c>
      <c r="F34" s="175">
        <v>0</v>
      </c>
      <c r="G34" s="176">
        <f t="shared" si="6"/>
        <v>0</v>
      </c>
      <c r="O34" s="170">
        <v>2</v>
      </c>
      <c r="AA34" s="146">
        <v>1</v>
      </c>
      <c r="AB34" s="146">
        <v>7</v>
      </c>
      <c r="AC34" s="146">
        <v>7</v>
      </c>
      <c r="AZ34" s="146">
        <v>1</v>
      </c>
      <c r="BA34" s="146">
        <f t="shared" si="7"/>
        <v>0</v>
      </c>
      <c r="BB34" s="146">
        <f t="shared" si="8"/>
        <v>0</v>
      </c>
      <c r="BC34" s="146">
        <f t="shared" si="9"/>
        <v>0</v>
      </c>
      <c r="BD34" s="146">
        <f t="shared" si="10"/>
        <v>0</v>
      </c>
      <c r="BE34" s="146">
        <f t="shared" si="11"/>
        <v>0</v>
      </c>
      <c r="CA34" s="177">
        <v>1</v>
      </c>
      <c r="CB34" s="177">
        <v>7</v>
      </c>
      <c r="CZ34" s="146">
        <v>0</v>
      </c>
    </row>
    <row r="35" spans="1:104" x14ac:dyDescent="0.2">
      <c r="A35" s="171">
        <v>22</v>
      </c>
      <c r="B35" s="172" t="s">
        <v>116</v>
      </c>
      <c r="C35" s="173" t="s">
        <v>136</v>
      </c>
      <c r="D35" s="174" t="s">
        <v>137</v>
      </c>
      <c r="E35" s="175">
        <v>1882</v>
      </c>
      <c r="F35" s="175">
        <v>0</v>
      </c>
      <c r="G35" s="176">
        <f t="shared" si="6"/>
        <v>0</v>
      </c>
      <c r="O35" s="170">
        <v>2</v>
      </c>
      <c r="AA35" s="146">
        <v>11</v>
      </c>
      <c r="AB35" s="146">
        <v>1</v>
      </c>
      <c r="AC35" s="146">
        <v>7</v>
      </c>
      <c r="AZ35" s="146">
        <v>1</v>
      </c>
      <c r="BA35" s="146">
        <f t="shared" si="7"/>
        <v>0</v>
      </c>
      <c r="BB35" s="146">
        <f t="shared" si="8"/>
        <v>0</v>
      </c>
      <c r="BC35" s="146">
        <f t="shared" si="9"/>
        <v>0</v>
      </c>
      <c r="BD35" s="146">
        <f t="shared" si="10"/>
        <v>0</v>
      </c>
      <c r="BE35" s="146">
        <f t="shared" si="11"/>
        <v>0</v>
      </c>
      <c r="CA35" s="177">
        <v>11</v>
      </c>
      <c r="CB35" s="177">
        <v>1</v>
      </c>
      <c r="CZ35" s="146">
        <v>1E-3</v>
      </c>
    </row>
    <row r="36" spans="1:104" x14ac:dyDescent="0.2">
      <c r="A36" s="178"/>
      <c r="B36" s="179" t="s">
        <v>74</v>
      </c>
      <c r="C36" s="180" t="str">
        <f>CONCATENATE(B24," ",C24)</f>
        <v>6 Úpravy povrchu, podlahy</v>
      </c>
      <c r="D36" s="181"/>
      <c r="E36" s="182"/>
      <c r="F36" s="183"/>
      <c r="G36" s="184">
        <f>SUM(G24:G35)</f>
        <v>0</v>
      </c>
      <c r="O36" s="170">
        <v>4</v>
      </c>
      <c r="BA36" s="185">
        <f>SUM(BA24:BA35)</f>
        <v>0</v>
      </c>
      <c r="BB36" s="185">
        <f>SUM(BB24:BB35)</f>
        <v>0</v>
      </c>
      <c r="BC36" s="185">
        <f>SUM(BC24:BC35)</f>
        <v>0</v>
      </c>
      <c r="BD36" s="185">
        <f>SUM(BD24:BD35)</f>
        <v>0</v>
      </c>
      <c r="BE36" s="185">
        <f>SUM(BE24:BE35)</f>
        <v>0</v>
      </c>
    </row>
    <row r="37" spans="1:104" x14ac:dyDescent="0.2">
      <c r="A37" s="163" t="s">
        <v>71</v>
      </c>
      <c r="B37" s="164" t="s">
        <v>138</v>
      </c>
      <c r="C37" s="165" t="s">
        <v>139</v>
      </c>
      <c r="D37" s="166"/>
      <c r="E37" s="167"/>
      <c r="F37" s="167"/>
      <c r="G37" s="168"/>
      <c r="H37" s="169"/>
      <c r="I37" s="169"/>
      <c r="O37" s="170">
        <v>1</v>
      </c>
    </row>
    <row r="38" spans="1:104" ht="22.5" x14ac:dyDescent="0.2">
      <c r="A38" s="171">
        <v>23</v>
      </c>
      <c r="B38" s="172" t="s">
        <v>140</v>
      </c>
      <c r="C38" s="173" t="s">
        <v>141</v>
      </c>
      <c r="D38" s="174" t="s">
        <v>85</v>
      </c>
      <c r="E38" s="175">
        <v>0.12</v>
      </c>
      <c r="F38" s="175">
        <v>0</v>
      </c>
      <c r="G38" s="176">
        <f>E38*F38</f>
        <v>0</v>
      </c>
      <c r="O38" s="170">
        <v>2</v>
      </c>
      <c r="AA38" s="146">
        <v>1</v>
      </c>
      <c r="AB38" s="146">
        <v>1</v>
      </c>
      <c r="AC38" s="146">
        <v>1</v>
      </c>
      <c r="AZ38" s="146">
        <v>1</v>
      </c>
      <c r="BA38" s="146">
        <f>IF(AZ38=1,G38,0)</f>
        <v>0</v>
      </c>
      <c r="BB38" s="146">
        <f>IF(AZ38=2,G38,0)</f>
        <v>0</v>
      </c>
      <c r="BC38" s="146">
        <f>IF(AZ38=3,G38,0)</f>
        <v>0</v>
      </c>
      <c r="BD38" s="146">
        <f>IF(AZ38=4,G38,0)</f>
        <v>0</v>
      </c>
      <c r="BE38" s="146">
        <f>IF(AZ38=5,G38,0)</f>
        <v>0</v>
      </c>
      <c r="CA38" s="177">
        <v>1</v>
      </c>
      <c r="CB38" s="177">
        <v>1</v>
      </c>
      <c r="CZ38" s="146">
        <v>1.95224</v>
      </c>
    </row>
    <row r="39" spans="1:104" ht="22.5" x14ac:dyDescent="0.2">
      <c r="A39" s="171">
        <v>24</v>
      </c>
      <c r="B39" s="172" t="s">
        <v>142</v>
      </c>
      <c r="C39" s="173" t="s">
        <v>143</v>
      </c>
      <c r="D39" s="174" t="s">
        <v>98</v>
      </c>
      <c r="E39" s="175">
        <v>43.1</v>
      </c>
      <c r="F39" s="175">
        <v>0</v>
      </c>
      <c r="G39" s="176">
        <f>E39*F39</f>
        <v>0</v>
      </c>
      <c r="O39" s="170">
        <v>2</v>
      </c>
      <c r="AA39" s="146">
        <v>1</v>
      </c>
      <c r="AB39" s="146">
        <v>1</v>
      </c>
      <c r="AC39" s="146">
        <v>1</v>
      </c>
      <c r="AZ39" s="146">
        <v>1</v>
      </c>
      <c r="BA39" s="146">
        <f>IF(AZ39=1,G39,0)</f>
        <v>0</v>
      </c>
      <c r="BB39" s="146">
        <f>IF(AZ39=2,G39,0)</f>
        <v>0</v>
      </c>
      <c r="BC39" s="146">
        <f>IF(AZ39=3,G39,0)</f>
        <v>0</v>
      </c>
      <c r="BD39" s="146">
        <f>IF(AZ39=4,G39,0)</f>
        <v>0</v>
      </c>
      <c r="BE39" s="146">
        <f>IF(AZ39=5,G39,0)</f>
        <v>0</v>
      </c>
      <c r="CA39" s="177">
        <v>1</v>
      </c>
      <c r="CB39" s="177">
        <v>1</v>
      </c>
      <c r="CZ39" s="146">
        <v>1.2699999999999999E-2</v>
      </c>
    </row>
    <row r="40" spans="1:104" x14ac:dyDescent="0.2">
      <c r="A40" s="171">
        <v>25</v>
      </c>
      <c r="B40" s="172" t="s">
        <v>144</v>
      </c>
      <c r="C40" s="173" t="s">
        <v>145</v>
      </c>
      <c r="D40" s="174" t="s">
        <v>98</v>
      </c>
      <c r="E40" s="175">
        <v>60.45</v>
      </c>
      <c r="F40" s="175">
        <v>0</v>
      </c>
      <c r="G40" s="176">
        <f>E40*F40</f>
        <v>0</v>
      </c>
      <c r="O40" s="170">
        <v>2</v>
      </c>
      <c r="AA40" s="146">
        <v>1</v>
      </c>
      <c r="AB40" s="146">
        <v>0</v>
      </c>
      <c r="AC40" s="146">
        <v>0</v>
      </c>
      <c r="AZ40" s="146">
        <v>1</v>
      </c>
      <c r="BA40" s="146">
        <f>IF(AZ40=1,G40,0)</f>
        <v>0</v>
      </c>
      <c r="BB40" s="146">
        <f>IF(AZ40=2,G40,0)</f>
        <v>0</v>
      </c>
      <c r="BC40" s="146">
        <f>IF(AZ40=3,G40,0)</f>
        <v>0</v>
      </c>
      <c r="BD40" s="146">
        <f>IF(AZ40=4,G40,0)</f>
        <v>0</v>
      </c>
      <c r="BE40" s="146">
        <f>IF(AZ40=5,G40,0)</f>
        <v>0</v>
      </c>
      <c r="CA40" s="177">
        <v>1</v>
      </c>
      <c r="CB40" s="177">
        <v>0</v>
      </c>
      <c r="CZ40" s="146">
        <v>2.7299999999999998E-3</v>
      </c>
    </row>
    <row r="41" spans="1:104" x14ac:dyDescent="0.2">
      <c r="A41" s="178"/>
      <c r="B41" s="179" t="s">
        <v>74</v>
      </c>
      <c r="C41" s="180" t="str">
        <f>CONCATENATE(B37," ",C37)</f>
        <v>61 Upravy povrchů vnitřní</v>
      </c>
      <c r="D41" s="181"/>
      <c r="E41" s="182"/>
      <c r="F41" s="183"/>
      <c r="G41" s="184">
        <f>SUM(G37:G40)</f>
        <v>0</v>
      </c>
      <c r="O41" s="170">
        <v>4</v>
      </c>
      <c r="BA41" s="185">
        <f>SUM(BA37:BA40)</f>
        <v>0</v>
      </c>
      <c r="BB41" s="185">
        <f>SUM(BB37:BB40)</f>
        <v>0</v>
      </c>
      <c r="BC41" s="185">
        <f>SUM(BC37:BC40)</f>
        <v>0</v>
      </c>
      <c r="BD41" s="185">
        <f>SUM(BD37:BD40)</f>
        <v>0</v>
      </c>
      <c r="BE41" s="185">
        <f>SUM(BE37:BE40)</f>
        <v>0</v>
      </c>
    </row>
    <row r="42" spans="1:104" x14ac:dyDescent="0.2">
      <c r="A42" s="163" t="s">
        <v>71</v>
      </c>
      <c r="B42" s="164" t="s">
        <v>146</v>
      </c>
      <c r="C42" s="165" t="s">
        <v>147</v>
      </c>
      <c r="D42" s="166"/>
      <c r="E42" s="167"/>
      <c r="F42" s="167"/>
      <c r="G42" s="168"/>
      <c r="H42" s="169"/>
      <c r="I42" s="169"/>
      <c r="O42" s="170">
        <v>1</v>
      </c>
    </row>
    <row r="43" spans="1:104" ht="22.5" x14ac:dyDescent="0.2">
      <c r="A43" s="171">
        <v>26</v>
      </c>
      <c r="B43" s="172" t="s">
        <v>148</v>
      </c>
      <c r="C43" s="173" t="s">
        <v>149</v>
      </c>
      <c r="D43" s="174" t="s">
        <v>98</v>
      </c>
      <c r="E43" s="175">
        <v>32.700000000000003</v>
      </c>
      <c r="F43" s="175">
        <v>0</v>
      </c>
      <c r="G43" s="176">
        <f>E43*F43</f>
        <v>0</v>
      </c>
      <c r="O43" s="170">
        <v>2</v>
      </c>
      <c r="AA43" s="146">
        <v>1</v>
      </c>
      <c r="AB43" s="146">
        <v>1</v>
      </c>
      <c r="AC43" s="146">
        <v>1</v>
      </c>
      <c r="AZ43" s="146">
        <v>1</v>
      </c>
      <c r="BA43" s="146">
        <f>IF(AZ43=1,G43,0)</f>
        <v>0</v>
      </c>
      <c r="BB43" s="146">
        <f>IF(AZ43=2,G43,0)</f>
        <v>0</v>
      </c>
      <c r="BC43" s="146">
        <f>IF(AZ43=3,G43,0)</f>
        <v>0</v>
      </c>
      <c r="BD43" s="146">
        <f>IF(AZ43=4,G43,0)</f>
        <v>0</v>
      </c>
      <c r="BE43" s="146">
        <f>IF(AZ43=5,G43,0)</f>
        <v>0</v>
      </c>
      <c r="CA43" s="177">
        <v>1</v>
      </c>
      <c r="CB43" s="177">
        <v>1</v>
      </c>
      <c r="CZ43" s="146">
        <v>0</v>
      </c>
    </row>
    <row r="44" spans="1:104" x14ac:dyDescent="0.2">
      <c r="A44" s="171">
        <v>27</v>
      </c>
      <c r="B44" s="172" t="s">
        <v>150</v>
      </c>
      <c r="C44" s="173" t="s">
        <v>151</v>
      </c>
      <c r="D44" s="174" t="s">
        <v>98</v>
      </c>
      <c r="E44" s="175">
        <v>32.700000000000003</v>
      </c>
      <c r="F44" s="175">
        <v>0</v>
      </c>
      <c r="G44" s="176">
        <f>E44*F44</f>
        <v>0</v>
      </c>
      <c r="O44" s="170">
        <v>2</v>
      </c>
      <c r="AA44" s="146">
        <v>1</v>
      </c>
      <c r="AB44" s="146">
        <v>1</v>
      </c>
      <c r="AC44" s="146">
        <v>1</v>
      </c>
      <c r="AZ44" s="146">
        <v>1</v>
      </c>
      <c r="BA44" s="146">
        <f>IF(AZ44=1,G44,0)</f>
        <v>0</v>
      </c>
      <c r="BB44" s="146">
        <f>IF(AZ44=2,G44,0)</f>
        <v>0</v>
      </c>
      <c r="BC44" s="146">
        <f>IF(AZ44=3,G44,0)</f>
        <v>0</v>
      </c>
      <c r="BD44" s="146">
        <f>IF(AZ44=4,G44,0)</f>
        <v>0</v>
      </c>
      <c r="BE44" s="146">
        <f>IF(AZ44=5,G44,0)</f>
        <v>0</v>
      </c>
      <c r="CA44" s="177">
        <v>1</v>
      </c>
      <c r="CB44" s="177">
        <v>1</v>
      </c>
      <c r="CZ44" s="146">
        <v>0</v>
      </c>
    </row>
    <row r="45" spans="1:104" ht="22.5" x14ac:dyDescent="0.2">
      <c r="A45" s="171">
        <v>28</v>
      </c>
      <c r="B45" s="172" t="s">
        <v>152</v>
      </c>
      <c r="C45" s="173" t="s">
        <v>153</v>
      </c>
      <c r="D45" s="174" t="s">
        <v>98</v>
      </c>
      <c r="E45" s="175">
        <v>32.700000000000003</v>
      </c>
      <c r="F45" s="175">
        <v>0</v>
      </c>
      <c r="G45" s="176">
        <f>E45*F45</f>
        <v>0</v>
      </c>
      <c r="O45" s="170">
        <v>2</v>
      </c>
      <c r="AA45" s="146">
        <v>1</v>
      </c>
      <c r="AB45" s="146">
        <v>1</v>
      </c>
      <c r="AC45" s="146">
        <v>1</v>
      </c>
      <c r="AZ45" s="146">
        <v>1</v>
      </c>
      <c r="BA45" s="146">
        <f>IF(AZ45=1,G45,0)</f>
        <v>0</v>
      </c>
      <c r="BB45" s="146">
        <f>IF(AZ45=2,G45,0)</f>
        <v>0</v>
      </c>
      <c r="BC45" s="146">
        <f>IF(AZ45=3,G45,0)</f>
        <v>0</v>
      </c>
      <c r="BD45" s="146">
        <f>IF(AZ45=4,G45,0)</f>
        <v>0</v>
      </c>
      <c r="BE45" s="146">
        <f>IF(AZ45=5,G45,0)</f>
        <v>0</v>
      </c>
      <c r="CA45" s="177">
        <v>1</v>
      </c>
      <c r="CB45" s="177">
        <v>1</v>
      </c>
      <c r="CZ45" s="146">
        <v>0</v>
      </c>
    </row>
    <row r="46" spans="1:104" x14ac:dyDescent="0.2">
      <c r="A46" s="178"/>
      <c r="B46" s="179" t="s">
        <v>74</v>
      </c>
      <c r="C46" s="180" t="str">
        <f>CONCATENATE(B42," ",C42)</f>
        <v>94 Lešení a stavební výtahy</v>
      </c>
      <c r="D46" s="181"/>
      <c r="E46" s="182"/>
      <c r="F46" s="183"/>
      <c r="G46" s="184">
        <f>SUM(G42:G45)</f>
        <v>0</v>
      </c>
      <c r="O46" s="170">
        <v>4</v>
      </c>
      <c r="BA46" s="185">
        <f>SUM(BA42:BA45)</f>
        <v>0</v>
      </c>
      <c r="BB46" s="185">
        <f>SUM(BB42:BB45)</f>
        <v>0</v>
      </c>
      <c r="BC46" s="185">
        <f>SUM(BC42:BC45)</f>
        <v>0</v>
      </c>
      <c r="BD46" s="185">
        <f>SUM(BD42:BD45)</f>
        <v>0</v>
      </c>
      <c r="BE46" s="185">
        <f>SUM(BE42:BE45)</f>
        <v>0</v>
      </c>
    </row>
    <row r="47" spans="1:104" x14ac:dyDescent="0.2">
      <c r="A47" s="163" t="s">
        <v>71</v>
      </c>
      <c r="B47" s="164" t="s">
        <v>154</v>
      </c>
      <c r="C47" s="165" t="s">
        <v>155</v>
      </c>
      <c r="D47" s="166"/>
      <c r="E47" s="167"/>
      <c r="F47" s="167"/>
      <c r="G47" s="168"/>
      <c r="H47" s="169"/>
      <c r="I47" s="169"/>
      <c r="O47" s="170">
        <v>1</v>
      </c>
    </row>
    <row r="48" spans="1:104" x14ac:dyDescent="0.2">
      <c r="A48" s="171">
        <v>29</v>
      </c>
      <c r="B48" s="172" t="s">
        <v>156</v>
      </c>
      <c r="C48" s="173" t="s">
        <v>157</v>
      </c>
      <c r="D48" s="174" t="s">
        <v>85</v>
      </c>
      <c r="E48" s="175">
        <v>2.5000000000000001E-2</v>
      </c>
      <c r="F48" s="175">
        <v>0</v>
      </c>
      <c r="G48" s="176">
        <f>E48*F48</f>
        <v>0</v>
      </c>
      <c r="O48" s="170">
        <v>2</v>
      </c>
      <c r="AA48" s="146">
        <v>1</v>
      </c>
      <c r="AB48" s="146">
        <v>1</v>
      </c>
      <c r="AC48" s="146">
        <v>1</v>
      </c>
      <c r="AZ48" s="146">
        <v>1</v>
      </c>
      <c r="BA48" s="146">
        <f>IF(AZ48=1,G48,0)</f>
        <v>0</v>
      </c>
      <c r="BB48" s="146">
        <f>IF(AZ48=2,G48,0)</f>
        <v>0</v>
      </c>
      <c r="BC48" s="146">
        <f>IF(AZ48=3,G48,0)</f>
        <v>0</v>
      </c>
      <c r="BD48" s="146">
        <f>IF(AZ48=4,G48,0)</f>
        <v>0</v>
      </c>
      <c r="BE48" s="146">
        <f>IF(AZ48=5,G48,0)</f>
        <v>0</v>
      </c>
      <c r="CA48" s="177">
        <v>1</v>
      </c>
      <c r="CB48" s="177">
        <v>1</v>
      </c>
      <c r="CZ48" s="146">
        <v>0</v>
      </c>
    </row>
    <row r="49" spans="1:104" ht="22.5" x14ac:dyDescent="0.2">
      <c r="A49" s="171">
        <v>30</v>
      </c>
      <c r="B49" s="172" t="s">
        <v>158</v>
      </c>
      <c r="C49" s="173" t="s">
        <v>159</v>
      </c>
      <c r="D49" s="174" t="s">
        <v>85</v>
      </c>
      <c r="E49" s="175">
        <v>0.05</v>
      </c>
      <c r="F49" s="175">
        <v>0</v>
      </c>
      <c r="G49" s="176">
        <f>E49*F49</f>
        <v>0</v>
      </c>
      <c r="O49" s="170">
        <v>2</v>
      </c>
      <c r="AA49" s="146">
        <v>1</v>
      </c>
      <c r="AB49" s="146">
        <v>1</v>
      </c>
      <c r="AC49" s="146">
        <v>1</v>
      </c>
      <c r="AZ49" s="146">
        <v>1</v>
      </c>
      <c r="BA49" s="146">
        <f>IF(AZ49=1,G49,0)</f>
        <v>0</v>
      </c>
      <c r="BB49" s="146">
        <f>IF(AZ49=2,G49,0)</f>
        <v>0</v>
      </c>
      <c r="BC49" s="146">
        <f>IF(AZ49=3,G49,0)</f>
        <v>0</v>
      </c>
      <c r="BD49" s="146">
        <f>IF(AZ49=4,G49,0)</f>
        <v>0</v>
      </c>
      <c r="BE49" s="146">
        <f>IF(AZ49=5,G49,0)</f>
        <v>0</v>
      </c>
      <c r="CA49" s="177">
        <v>1</v>
      </c>
      <c r="CB49" s="177">
        <v>1</v>
      </c>
      <c r="CZ49" s="146">
        <v>0</v>
      </c>
    </row>
    <row r="50" spans="1:104" x14ac:dyDescent="0.2">
      <c r="A50" s="178"/>
      <c r="B50" s="179" t="s">
        <v>74</v>
      </c>
      <c r="C50" s="180" t="str">
        <f>CONCATENATE(B47," ",C47)</f>
        <v>96 Bourání konstrukcí</v>
      </c>
      <c r="D50" s="181"/>
      <c r="E50" s="182"/>
      <c r="F50" s="183"/>
      <c r="G50" s="184">
        <f>SUM(G47:G49)</f>
        <v>0</v>
      </c>
      <c r="O50" s="170">
        <v>4</v>
      </c>
      <c r="BA50" s="185">
        <f>SUM(BA47:BA49)</f>
        <v>0</v>
      </c>
      <c r="BB50" s="185">
        <f>SUM(BB47:BB49)</f>
        <v>0</v>
      </c>
      <c r="BC50" s="185">
        <f>SUM(BC47:BC49)</f>
        <v>0</v>
      </c>
      <c r="BD50" s="185">
        <f>SUM(BD47:BD49)</f>
        <v>0</v>
      </c>
      <c r="BE50" s="185">
        <f>SUM(BE47:BE49)</f>
        <v>0</v>
      </c>
    </row>
    <row r="51" spans="1:104" x14ac:dyDescent="0.2">
      <c r="A51" s="163" t="s">
        <v>71</v>
      </c>
      <c r="B51" s="164" t="s">
        <v>160</v>
      </c>
      <c r="C51" s="165" t="s">
        <v>161</v>
      </c>
      <c r="D51" s="166"/>
      <c r="E51" s="167"/>
      <c r="F51" s="167"/>
      <c r="G51" s="168"/>
      <c r="H51" s="169"/>
      <c r="I51" s="169"/>
      <c r="O51" s="170">
        <v>1</v>
      </c>
    </row>
    <row r="52" spans="1:104" x14ac:dyDescent="0.2">
      <c r="A52" s="171">
        <v>31</v>
      </c>
      <c r="B52" s="172" t="s">
        <v>162</v>
      </c>
      <c r="C52" s="173" t="s">
        <v>163</v>
      </c>
      <c r="D52" s="174" t="s">
        <v>109</v>
      </c>
      <c r="E52" s="175">
        <v>0.75</v>
      </c>
      <c r="F52" s="175">
        <v>0</v>
      </c>
      <c r="G52" s="176">
        <f>E52*F52</f>
        <v>0</v>
      </c>
      <c r="O52" s="170">
        <v>2</v>
      </c>
      <c r="AA52" s="146">
        <v>1</v>
      </c>
      <c r="AB52" s="146">
        <v>1</v>
      </c>
      <c r="AC52" s="146">
        <v>1</v>
      </c>
      <c r="AZ52" s="146">
        <v>1</v>
      </c>
      <c r="BA52" s="146">
        <f>IF(AZ52=1,G52,0)</f>
        <v>0</v>
      </c>
      <c r="BB52" s="146">
        <f>IF(AZ52=2,G52,0)</f>
        <v>0</v>
      </c>
      <c r="BC52" s="146">
        <f>IF(AZ52=3,G52,0)</f>
        <v>0</v>
      </c>
      <c r="BD52" s="146">
        <f>IF(AZ52=4,G52,0)</f>
        <v>0</v>
      </c>
      <c r="BE52" s="146">
        <f>IF(AZ52=5,G52,0)</f>
        <v>0</v>
      </c>
      <c r="CA52" s="177">
        <v>1</v>
      </c>
      <c r="CB52" s="177">
        <v>1</v>
      </c>
      <c r="CZ52" s="146">
        <v>1.1800000000000001E-3</v>
      </c>
    </row>
    <row r="53" spans="1:104" x14ac:dyDescent="0.2">
      <c r="A53" s="178"/>
      <c r="B53" s="179" t="s">
        <v>74</v>
      </c>
      <c r="C53" s="180" t="str">
        <f>CONCATENATE(B51," ",C51)</f>
        <v>97 Prorážení otvorů</v>
      </c>
      <c r="D53" s="181"/>
      <c r="E53" s="182"/>
      <c r="F53" s="183"/>
      <c r="G53" s="184">
        <f>SUM(G51:G52)</f>
        <v>0</v>
      </c>
      <c r="O53" s="170">
        <v>4</v>
      </c>
      <c r="BA53" s="185">
        <f>SUM(BA51:BA52)</f>
        <v>0</v>
      </c>
      <c r="BB53" s="185">
        <f>SUM(BB51:BB52)</f>
        <v>0</v>
      </c>
      <c r="BC53" s="185">
        <f>SUM(BC51:BC52)</f>
        <v>0</v>
      </c>
      <c r="BD53" s="185">
        <f>SUM(BD51:BD52)</f>
        <v>0</v>
      </c>
      <c r="BE53" s="185">
        <f>SUM(BE51:BE52)</f>
        <v>0</v>
      </c>
    </row>
    <row r="54" spans="1:104" x14ac:dyDescent="0.2">
      <c r="A54" s="163" t="s">
        <v>71</v>
      </c>
      <c r="B54" s="164" t="s">
        <v>164</v>
      </c>
      <c r="C54" s="165" t="s">
        <v>165</v>
      </c>
      <c r="D54" s="166"/>
      <c r="E54" s="167"/>
      <c r="F54" s="167"/>
      <c r="G54" s="168"/>
      <c r="H54" s="169"/>
      <c r="I54" s="169"/>
      <c r="O54" s="170">
        <v>1</v>
      </c>
    </row>
    <row r="55" spans="1:104" x14ac:dyDescent="0.2">
      <c r="A55" s="171">
        <v>32</v>
      </c>
      <c r="B55" s="172" t="s">
        <v>166</v>
      </c>
      <c r="C55" s="173" t="s">
        <v>167</v>
      </c>
      <c r="D55" s="174" t="s">
        <v>168</v>
      </c>
      <c r="E55" s="175">
        <v>10.946775000000001</v>
      </c>
      <c r="F55" s="175">
        <v>0</v>
      </c>
      <c r="G55" s="176">
        <f>E55*F55</f>
        <v>0</v>
      </c>
      <c r="O55" s="170">
        <v>2</v>
      </c>
      <c r="AA55" s="146">
        <v>7</v>
      </c>
      <c r="AB55" s="146">
        <v>1</v>
      </c>
      <c r="AC55" s="146">
        <v>2</v>
      </c>
      <c r="AZ55" s="146">
        <v>1</v>
      </c>
      <c r="BA55" s="146">
        <f>IF(AZ55=1,G55,0)</f>
        <v>0</v>
      </c>
      <c r="BB55" s="146">
        <f>IF(AZ55=2,G55,0)</f>
        <v>0</v>
      </c>
      <c r="BC55" s="146">
        <f>IF(AZ55=3,G55,0)</f>
        <v>0</v>
      </c>
      <c r="BD55" s="146">
        <f>IF(AZ55=4,G55,0)</f>
        <v>0</v>
      </c>
      <c r="BE55" s="146">
        <f>IF(AZ55=5,G55,0)</f>
        <v>0</v>
      </c>
      <c r="CA55" s="177">
        <v>7</v>
      </c>
      <c r="CB55" s="177">
        <v>1</v>
      </c>
      <c r="CZ55" s="146">
        <v>0</v>
      </c>
    </row>
    <row r="56" spans="1:104" x14ac:dyDescent="0.2">
      <c r="A56" s="178"/>
      <c r="B56" s="179" t="s">
        <v>74</v>
      </c>
      <c r="C56" s="180" t="str">
        <f>CONCATENATE(B54," ",C54)</f>
        <v>99 Staveništní přesun hmot</v>
      </c>
      <c r="D56" s="181"/>
      <c r="E56" s="182"/>
      <c r="F56" s="183"/>
      <c r="G56" s="184">
        <f>SUM(G54:G55)</f>
        <v>0</v>
      </c>
      <c r="O56" s="170">
        <v>4</v>
      </c>
      <c r="BA56" s="185">
        <f>SUM(BA54:BA55)</f>
        <v>0</v>
      </c>
      <c r="BB56" s="185">
        <f>SUM(BB54:BB55)</f>
        <v>0</v>
      </c>
      <c r="BC56" s="185">
        <f>SUM(BC54:BC55)</f>
        <v>0</v>
      </c>
      <c r="BD56" s="185">
        <f>SUM(BD54:BD55)</f>
        <v>0</v>
      </c>
      <c r="BE56" s="185">
        <f>SUM(BE54:BE55)</f>
        <v>0</v>
      </c>
    </row>
    <row r="57" spans="1:104" x14ac:dyDescent="0.2">
      <c r="A57" s="163" t="s">
        <v>71</v>
      </c>
      <c r="B57" s="164" t="s">
        <v>169</v>
      </c>
      <c r="C57" s="165" t="s">
        <v>170</v>
      </c>
      <c r="D57" s="166"/>
      <c r="E57" s="167"/>
      <c r="F57" s="167"/>
      <c r="G57" s="168"/>
      <c r="H57" s="169"/>
      <c r="I57" s="169"/>
      <c r="O57" s="170">
        <v>1</v>
      </c>
    </row>
    <row r="58" spans="1:104" ht="22.5" x14ac:dyDescent="0.2">
      <c r="A58" s="171">
        <v>33</v>
      </c>
      <c r="B58" s="172" t="s">
        <v>171</v>
      </c>
      <c r="C58" s="173" t="s">
        <v>172</v>
      </c>
      <c r="D58" s="174" t="s">
        <v>95</v>
      </c>
      <c r="E58" s="175">
        <v>1</v>
      </c>
      <c r="F58" s="175">
        <v>0</v>
      </c>
      <c r="G58" s="176">
        <f>E58*F58</f>
        <v>0</v>
      </c>
      <c r="O58" s="170">
        <v>2</v>
      </c>
      <c r="AA58" s="146">
        <v>1</v>
      </c>
      <c r="AB58" s="146">
        <v>0</v>
      </c>
      <c r="AC58" s="146">
        <v>0</v>
      </c>
      <c r="AZ58" s="146">
        <v>2</v>
      </c>
      <c r="BA58" s="146">
        <f>IF(AZ58=1,G58,0)</f>
        <v>0</v>
      </c>
      <c r="BB58" s="146">
        <f>IF(AZ58=2,G58,0)</f>
        <v>0</v>
      </c>
      <c r="BC58" s="146">
        <f>IF(AZ58=3,G58,0)</f>
        <v>0</v>
      </c>
      <c r="BD58" s="146">
        <f>IF(AZ58=4,G58,0)</f>
        <v>0</v>
      </c>
      <c r="BE58" s="146">
        <f>IF(AZ58=5,G58,0)</f>
        <v>0</v>
      </c>
      <c r="CA58" s="177">
        <v>1</v>
      </c>
      <c r="CB58" s="177">
        <v>0</v>
      </c>
      <c r="CZ58" s="146">
        <v>1.17E-3</v>
      </c>
    </row>
    <row r="59" spans="1:104" x14ac:dyDescent="0.2">
      <c r="A59" s="171">
        <v>34</v>
      </c>
      <c r="B59" s="172" t="s">
        <v>173</v>
      </c>
      <c r="C59" s="173" t="s">
        <v>174</v>
      </c>
      <c r="D59" s="174" t="s">
        <v>168</v>
      </c>
      <c r="E59" s="175">
        <v>1.17E-3</v>
      </c>
      <c r="F59" s="175">
        <v>0</v>
      </c>
      <c r="G59" s="176">
        <f>E59*F59</f>
        <v>0</v>
      </c>
      <c r="O59" s="170">
        <v>2</v>
      </c>
      <c r="AA59" s="146">
        <v>7</v>
      </c>
      <c r="AB59" s="146">
        <v>1001</v>
      </c>
      <c r="AC59" s="146">
        <v>5</v>
      </c>
      <c r="AZ59" s="146">
        <v>2</v>
      </c>
      <c r="BA59" s="146">
        <f>IF(AZ59=1,G59,0)</f>
        <v>0</v>
      </c>
      <c r="BB59" s="146">
        <f>IF(AZ59=2,G59,0)</f>
        <v>0</v>
      </c>
      <c r="BC59" s="146">
        <f>IF(AZ59=3,G59,0)</f>
        <v>0</v>
      </c>
      <c r="BD59" s="146">
        <f>IF(AZ59=4,G59,0)</f>
        <v>0</v>
      </c>
      <c r="BE59" s="146">
        <f>IF(AZ59=5,G59,0)</f>
        <v>0</v>
      </c>
      <c r="CA59" s="177">
        <v>7</v>
      </c>
      <c r="CB59" s="177">
        <v>1001</v>
      </c>
      <c r="CZ59" s="146">
        <v>0</v>
      </c>
    </row>
    <row r="60" spans="1:104" x14ac:dyDescent="0.2">
      <c r="A60" s="178"/>
      <c r="B60" s="179" t="s">
        <v>74</v>
      </c>
      <c r="C60" s="180" t="str">
        <f>CONCATENATE(B57," ",C57)</f>
        <v>721 Vnitřní kanalizace</v>
      </c>
      <c r="D60" s="181"/>
      <c r="E60" s="182"/>
      <c r="F60" s="183"/>
      <c r="G60" s="184">
        <f>SUM(G57:G59)</f>
        <v>0</v>
      </c>
      <c r="O60" s="170">
        <v>4</v>
      </c>
      <c r="BA60" s="185">
        <f>SUM(BA57:BA59)</f>
        <v>0</v>
      </c>
      <c r="BB60" s="185">
        <f>SUM(BB57:BB59)</f>
        <v>0</v>
      </c>
      <c r="BC60" s="185">
        <f>SUM(BC57:BC59)</f>
        <v>0</v>
      </c>
      <c r="BD60" s="185">
        <f>SUM(BD57:BD59)</f>
        <v>0</v>
      </c>
      <c r="BE60" s="185">
        <f>SUM(BE57:BE59)</f>
        <v>0</v>
      </c>
    </row>
    <row r="61" spans="1:104" x14ac:dyDescent="0.2">
      <c r="A61" s="163" t="s">
        <v>71</v>
      </c>
      <c r="B61" s="164" t="s">
        <v>175</v>
      </c>
      <c r="C61" s="165" t="s">
        <v>176</v>
      </c>
      <c r="D61" s="166"/>
      <c r="E61" s="167"/>
      <c r="F61" s="167"/>
      <c r="G61" s="168"/>
      <c r="H61" s="169"/>
      <c r="I61" s="169"/>
      <c r="O61" s="170">
        <v>1</v>
      </c>
    </row>
    <row r="62" spans="1:104" ht="22.5" x14ac:dyDescent="0.2">
      <c r="A62" s="171">
        <v>35</v>
      </c>
      <c r="B62" s="172" t="s">
        <v>116</v>
      </c>
      <c r="C62" s="173" t="s">
        <v>177</v>
      </c>
      <c r="D62" s="174" t="s">
        <v>98</v>
      </c>
      <c r="E62" s="175">
        <v>0.72</v>
      </c>
      <c r="F62" s="175">
        <v>0</v>
      </c>
      <c r="G62" s="176">
        <f t="shared" ref="G62:G69" si="12">E62*F62</f>
        <v>0</v>
      </c>
      <c r="O62" s="170">
        <v>2</v>
      </c>
      <c r="AA62" s="146">
        <v>11</v>
      </c>
      <c r="AB62" s="146">
        <v>3</v>
      </c>
      <c r="AC62" s="146">
        <v>59</v>
      </c>
      <c r="AZ62" s="146">
        <v>2</v>
      </c>
      <c r="BA62" s="146">
        <f t="shared" ref="BA62:BA69" si="13">IF(AZ62=1,G62,0)</f>
        <v>0</v>
      </c>
      <c r="BB62" s="146">
        <f t="shared" ref="BB62:BB69" si="14">IF(AZ62=2,G62,0)</f>
        <v>0</v>
      </c>
      <c r="BC62" s="146">
        <f t="shared" ref="BC62:BC69" si="15">IF(AZ62=3,G62,0)</f>
        <v>0</v>
      </c>
      <c r="BD62" s="146">
        <f t="shared" ref="BD62:BD69" si="16">IF(AZ62=4,G62,0)</f>
        <v>0</v>
      </c>
      <c r="BE62" s="146">
        <f t="shared" ref="BE62:BE69" si="17">IF(AZ62=5,G62,0)</f>
        <v>0</v>
      </c>
      <c r="CA62" s="177">
        <v>11</v>
      </c>
      <c r="CB62" s="177">
        <v>3</v>
      </c>
      <c r="CZ62" s="146">
        <v>4.0000000000000001E-3</v>
      </c>
    </row>
    <row r="63" spans="1:104" x14ac:dyDescent="0.2">
      <c r="A63" s="171">
        <v>36</v>
      </c>
      <c r="B63" s="172" t="s">
        <v>178</v>
      </c>
      <c r="C63" s="173" t="s">
        <v>179</v>
      </c>
      <c r="D63" s="174" t="s">
        <v>98</v>
      </c>
      <c r="E63" s="175">
        <v>0.68</v>
      </c>
      <c r="F63" s="175">
        <v>0</v>
      </c>
      <c r="G63" s="176">
        <f t="shared" si="12"/>
        <v>0</v>
      </c>
      <c r="O63" s="170">
        <v>2</v>
      </c>
      <c r="AA63" s="146">
        <v>1</v>
      </c>
      <c r="AB63" s="146">
        <v>0</v>
      </c>
      <c r="AC63" s="146">
        <v>0</v>
      </c>
      <c r="AZ63" s="146">
        <v>2</v>
      </c>
      <c r="BA63" s="146">
        <f t="shared" si="13"/>
        <v>0</v>
      </c>
      <c r="BB63" s="146">
        <f t="shared" si="14"/>
        <v>0</v>
      </c>
      <c r="BC63" s="146">
        <f t="shared" si="15"/>
        <v>0</v>
      </c>
      <c r="BD63" s="146">
        <f t="shared" si="16"/>
        <v>0</v>
      </c>
      <c r="BE63" s="146">
        <f t="shared" si="17"/>
        <v>0</v>
      </c>
      <c r="CA63" s="177">
        <v>1</v>
      </c>
      <c r="CB63" s="177">
        <v>0</v>
      </c>
      <c r="CZ63" s="146">
        <v>2.0000000000000001E-4</v>
      </c>
    </row>
    <row r="64" spans="1:104" x14ac:dyDescent="0.2">
      <c r="A64" s="171">
        <v>37</v>
      </c>
      <c r="B64" s="172" t="s">
        <v>180</v>
      </c>
      <c r="C64" s="173" t="s">
        <v>181</v>
      </c>
      <c r="D64" s="174" t="s">
        <v>95</v>
      </c>
      <c r="E64" s="175">
        <v>1</v>
      </c>
      <c r="F64" s="175">
        <v>0</v>
      </c>
      <c r="G64" s="176">
        <f t="shared" si="12"/>
        <v>0</v>
      </c>
      <c r="O64" s="170">
        <v>2</v>
      </c>
      <c r="AA64" s="146">
        <v>1</v>
      </c>
      <c r="AB64" s="146">
        <v>7</v>
      </c>
      <c r="AC64" s="146">
        <v>7</v>
      </c>
      <c r="AZ64" s="146">
        <v>2</v>
      </c>
      <c r="BA64" s="146">
        <f t="shared" si="13"/>
        <v>0</v>
      </c>
      <c r="BB64" s="146">
        <f t="shared" si="14"/>
        <v>0</v>
      </c>
      <c r="BC64" s="146">
        <f t="shared" si="15"/>
        <v>0</v>
      </c>
      <c r="BD64" s="146">
        <f t="shared" si="16"/>
        <v>0</v>
      </c>
      <c r="BE64" s="146">
        <f t="shared" si="17"/>
        <v>0</v>
      </c>
      <c r="CA64" s="177">
        <v>1</v>
      </c>
      <c r="CB64" s="177">
        <v>7</v>
      </c>
      <c r="CZ64" s="146">
        <v>4.0000000000000002E-4</v>
      </c>
    </row>
    <row r="65" spans="1:104" x14ac:dyDescent="0.2">
      <c r="A65" s="171">
        <v>38</v>
      </c>
      <c r="B65" s="172" t="s">
        <v>182</v>
      </c>
      <c r="C65" s="173" t="s">
        <v>183</v>
      </c>
      <c r="D65" s="174" t="s">
        <v>95</v>
      </c>
      <c r="E65" s="175">
        <v>1</v>
      </c>
      <c r="F65" s="175">
        <v>0</v>
      </c>
      <c r="G65" s="176">
        <f t="shared" si="12"/>
        <v>0</v>
      </c>
      <c r="O65" s="170">
        <v>2</v>
      </c>
      <c r="AA65" s="146">
        <v>1</v>
      </c>
      <c r="AB65" s="146">
        <v>7</v>
      </c>
      <c r="AC65" s="146">
        <v>7</v>
      </c>
      <c r="AZ65" s="146">
        <v>2</v>
      </c>
      <c r="BA65" s="146">
        <f t="shared" si="13"/>
        <v>0</v>
      </c>
      <c r="BB65" s="146">
        <f t="shared" si="14"/>
        <v>0</v>
      </c>
      <c r="BC65" s="146">
        <f t="shared" si="15"/>
        <v>0</v>
      </c>
      <c r="BD65" s="146">
        <f t="shared" si="16"/>
        <v>0</v>
      </c>
      <c r="BE65" s="146">
        <f t="shared" si="17"/>
        <v>0</v>
      </c>
      <c r="CA65" s="177">
        <v>1</v>
      </c>
      <c r="CB65" s="177">
        <v>7</v>
      </c>
      <c r="CZ65" s="146">
        <v>0</v>
      </c>
    </row>
    <row r="66" spans="1:104" x14ac:dyDescent="0.2">
      <c r="A66" s="171">
        <v>39</v>
      </c>
      <c r="B66" s="172" t="s">
        <v>116</v>
      </c>
      <c r="C66" s="173" t="s">
        <v>184</v>
      </c>
      <c r="D66" s="174" t="s">
        <v>95</v>
      </c>
      <c r="E66" s="175">
        <v>1</v>
      </c>
      <c r="F66" s="175">
        <v>0</v>
      </c>
      <c r="G66" s="176">
        <f t="shared" si="12"/>
        <v>0</v>
      </c>
      <c r="O66" s="170">
        <v>2</v>
      </c>
      <c r="AA66" s="146">
        <v>11</v>
      </c>
      <c r="AB66" s="146">
        <v>1</v>
      </c>
      <c r="AC66" s="146">
        <v>47</v>
      </c>
      <c r="AZ66" s="146">
        <v>2</v>
      </c>
      <c r="BA66" s="146">
        <f t="shared" si="13"/>
        <v>0</v>
      </c>
      <c r="BB66" s="146">
        <f t="shared" si="14"/>
        <v>0</v>
      </c>
      <c r="BC66" s="146">
        <f t="shared" si="15"/>
        <v>0</v>
      </c>
      <c r="BD66" s="146">
        <f t="shared" si="16"/>
        <v>0</v>
      </c>
      <c r="BE66" s="146">
        <f t="shared" si="17"/>
        <v>0</v>
      </c>
      <c r="CA66" s="177">
        <v>11</v>
      </c>
      <c r="CB66" s="177">
        <v>1</v>
      </c>
      <c r="CZ66" s="146">
        <v>0.02</v>
      </c>
    </row>
    <row r="67" spans="1:104" x14ac:dyDescent="0.2">
      <c r="A67" s="171">
        <v>40</v>
      </c>
      <c r="B67" s="172" t="s">
        <v>116</v>
      </c>
      <c r="C67" s="173" t="s">
        <v>185</v>
      </c>
      <c r="D67" s="174" t="s">
        <v>95</v>
      </c>
      <c r="E67" s="175">
        <v>1</v>
      </c>
      <c r="F67" s="175">
        <v>0</v>
      </c>
      <c r="G67" s="176">
        <f t="shared" si="12"/>
        <v>0</v>
      </c>
      <c r="O67" s="170">
        <v>2</v>
      </c>
      <c r="AA67" s="146">
        <v>11</v>
      </c>
      <c r="AB67" s="146">
        <v>1</v>
      </c>
      <c r="AC67" s="146">
        <v>35</v>
      </c>
      <c r="AZ67" s="146">
        <v>2</v>
      </c>
      <c r="BA67" s="146">
        <f t="shared" si="13"/>
        <v>0</v>
      </c>
      <c r="BB67" s="146">
        <f t="shared" si="14"/>
        <v>0</v>
      </c>
      <c r="BC67" s="146">
        <f t="shared" si="15"/>
        <v>0</v>
      </c>
      <c r="BD67" s="146">
        <f t="shared" si="16"/>
        <v>0</v>
      </c>
      <c r="BE67" s="146">
        <f t="shared" si="17"/>
        <v>0</v>
      </c>
      <c r="CA67" s="177">
        <v>11</v>
      </c>
      <c r="CB67" s="177">
        <v>1</v>
      </c>
      <c r="CZ67" s="146">
        <v>0</v>
      </c>
    </row>
    <row r="68" spans="1:104" ht="22.5" x14ac:dyDescent="0.2">
      <c r="A68" s="171">
        <v>41</v>
      </c>
      <c r="B68" s="172" t="s">
        <v>116</v>
      </c>
      <c r="C68" s="173" t="s">
        <v>186</v>
      </c>
      <c r="D68" s="174" t="s">
        <v>95</v>
      </c>
      <c r="E68" s="175">
        <v>1</v>
      </c>
      <c r="F68" s="175">
        <v>0</v>
      </c>
      <c r="G68" s="176">
        <f t="shared" si="12"/>
        <v>0</v>
      </c>
      <c r="O68" s="170">
        <v>2</v>
      </c>
      <c r="AA68" s="146">
        <v>11</v>
      </c>
      <c r="AB68" s="146">
        <v>1</v>
      </c>
      <c r="AC68" s="146">
        <v>28</v>
      </c>
      <c r="AZ68" s="146">
        <v>2</v>
      </c>
      <c r="BA68" s="146">
        <f t="shared" si="13"/>
        <v>0</v>
      </c>
      <c r="BB68" s="146">
        <f t="shared" si="14"/>
        <v>0</v>
      </c>
      <c r="BC68" s="146">
        <f t="shared" si="15"/>
        <v>0</v>
      </c>
      <c r="BD68" s="146">
        <f t="shared" si="16"/>
        <v>0</v>
      </c>
      <c r="BE68" s="146">
        <f t="shared" si="17"/>
        <v>0</v>
      </c>
      <c r="CA68" s="177">
        <v>11</v>
      </c>
      <c r="CB68" s="177">
        <v>1</v>
      </c>
      <c r="CZ68" s="146">
        <v>1.474E-2</v>
      </c>
    </row>
    <row r="69" spans="1:104" x14ac:dyDescent="0.2">
      <c r="A69" s="171">
        <v>42</v>
      </c>
      <c r="B69" s="172" t="s">
        <v>187</v>
      </c>
      <c r="C69" s="173" t="s">
        <v>188</v>
      </c>
      <c r="D69" s="174" t="s">
        <v>168</v>
      </c>
      <c r="E69" s="175">
        <v>3.8156000000000002E-2</v>
      </c>
      <c r="F69" s="175">
        <v>0</v>
      </c>
      <c r="G69" s="176">
        <f t="shared" si="12"/>
        <v>0</v>
      </c>
      <c r="O69" s="170">
        <v>2</v>
      </c>
      <c r="AA69" s="146">
        <v>7</v>
      </c>
      <c r="AB69" s="146">
        <v>1001</v>
      </c>
      <c r="AC69" s="146">
        <v>5</v>
      </c>
      <c r="AZ69" s="146">
        <v>2</v>
      </c>
      <c r="BA69" s="146">
        <f t="shared" si="13"/>
        <v>0</v>
      </c>
      <c r="BB69" s="146">
        <f t="shared" si="14"/>
        <v>0</v>
      </c>
      <c r="BC69" s="146">
        <f t="shared" si="15"/>
        <v>0</v>
      </c>
      <c r="BD69" s="146">
        <f t="shared" si="16"/>
        <v>0</v>
      </c>
      <c r="BE69" s="146">
        <f t="shared" si="17"/>
        <v>0</v>
      </c>
      <c r="CA69" s="177">
        <v>7</v>
      </c>
      <c r="CB69" s="177">
        <v>1001</v>
      </c>
      <c r="CZ69" s="146">
        <v>0</v>
      </c>
    </row>
    <row r="70" spans="1:104" x14ac:dyDescent="0.2">
      <c r="A70" s="178"/>
      <c r="B70" s="179" t="s">
        <v>74</v>
      </c>
      <c r="C70" s="180" t="str">
        <f>CONCATENATE(B61," ",C61)</f>
        <v>766 Konstrukce truhlářské</v>
      </c>
      <c r="D70" s="181"/>
      <c r="E70" s="182"/>
      <c r="F70" s="183"/>
      <c r="G70" s="184">
        <f>SUM(G61:G69)</f>
        <v>0</v>
      </c>
      <c r="O70" s="170">
        <v>4</v>
      </c>
      <c r="BA70" s="185">
        <f>SUM(BA61:BA69)</f>
        <v>0</v>
      </c>
      <c r="BB70" s="185">
        <f>SUM(BB61:BB69)</f>
        <v>0</v>
      </c>
      <c r="BC70" s="185">
        <f>SUM(BC61:BC69)</f>
        <v>0</v>
      </c>
      <c r="BD70" s="185">
        <f>SUM(BD61:BD69)</f>
        <v>0</v>
      </c>
      <c r="BE70" s="185">
        <f>SUM(BE61:BE69)</f>
        <v>0</v>
      </c>
    </row>
    <row r="71" spans="1:104" x14ac:dyDescent="0.2">
      <c r="A71" s="163" t="s">
        <v>71</v>
      </c>
      <c r="B71" s="164" t="s">
        <v>189</v>
      </c>
      <c r="C71" s="165" t="s">
        <v>190</v>
      </c>
      <c r="D71" s="166"/>
      <c r="E71" s="167"/>
      <c r="F71" s="167"/>
      <c r="G71" s="168"/>
      <c r="H71" s="169"/>
      <c r="I71" s="169"/>
      <c r="O71" s="170">
        <v>1</v>
      </c>
    </row>
    <row r="72" spans="1:104" x14ac:dyDescent="0.2">
      <c r="A72" s="171">
        <v>43</v>
      </c>
      <c r="B72" s="172" t="s">
        <v>191</v>
      </c>
      <c r="C72" s="173" t="s">
        <v>192</v>
      </c>
      <c r="D72" s="174" t="s">
        <v>95</v>
      </c>
      <c r="E72" s="175">
        <v>1</v>
      </c>
      <c r="F72" s="175">
        <v>0</v>
      </c>
      <c r="G72" s="176">
        <f>E72*F72</f>
        <v>0</v>
      </c>
      <c r="O72" s="170">
        <v>2</v>
      </c>
      <c r="AA72" s="146">
        <v>1</v>
      </c>
      <c r="AB72" s="146">
        <v>7</v>
      </c>
      <c r="AC72" s="146">
        <v>7</v>
      </c>
      <c r="AZ72" s="146">
        <v>2</v>
      </c>
      <c r="BA72" s="146">
        <f>IF(AZ72=1,G72,0)</f>
        <v>0</v>
      </c>
      <c r="BB72" s="146">
        <f>IF(AZ72=2,G72,0)</f>
        <v>0</v>
      </c>
      <c r="BC72" s="146">
        <f>IF(AZ72=3,G72,0)</f>
        <v>0</v>
      </c>
      <c r="BD72" s="146">
        <f>IF(AZ72=4,G72,0)</f>
        <v>0</v>
      </c>
      <c r="BE72" s="146">
        <f>IF(AZ72=5,G72,0)</f>
        <v>0</v>
      </c>
      <c r="CA72" s="177">
        <v>1</v>
      </c>
      <c r="CB72" s="177">
        <v>7</v>
      </c>
      <c r="CZ72" s="146">
        <v>0</v>
      </c>
    </row>
    <row r="73" spans="1:104" x14ac:dyDescent="0.2">
      <c r="A73" s="171">
        <v>44</v>
      </c>
      <c r="B73" s="172" t="s">
        <v>193</v>
      </c>
      <c r="C73" s="173" t="s">
        <v>194</v>
      </c>
      <c r="D73" s="174" t="s">
        <v>95</v>
      </c>
      <c r="E73" s="175">
        <v>2</v>
      </c>
      <c r="F73" s="175">
        <v>0</v>
      </c>
      <c r="G73" s="176">
        <f>E73*F73</f>
        <v>0</v>
      </c>
      <c r="O73" s="170">
        <v>2</v>
      </c>
      <c r="AA73" s="146">
        <v>1</v>
      </c>
      <c r="AB73" s="146">
        <v>7</v>
      </c>
      <c r="AC73" s="146">
        <v>7</v>
      </c>
      <c r="AZ73" s="146">
        <v>2</v>
      </c>
      <c r="BA73" s="146">
        <f>IF(AZ73=1,G73,0)</f>
        <v>0</v>
      </c>
      <c r="BB73" s="146">
        <f>IF(AZ73=2,G73,0)</f>
        <v>0</v>
      </c>
      <c r="BC73" s="146">
        <f>IF(AZ73=3,G73,0)</f>
        <v>0</v>
      </c>
      <c r="BD73" s="146">
        <f>IF(AZ73=4,G73,0)</f>
        <v>0</v>
      </c>
      <c r="BE73" s="146">
        <f>IF(AZ73=5,G73,0)</f>
        <v>0</v>
      </c>
      <c r="CA73" s="177">
        <v>1</v>
      </c>
      <c r="CB73" s="177">
        <v>7</v>
      </c>
      <c r="CZ73" s="146">
        <v>0</v>
      </c>
    </row>
    <row r="74" spans="1:104" ht="22.5" x14ac:dyDescent="0.2">
      <c r="A74" s="171">
        <v>45</v>
      </c>
      <c r="B74" s="172" t="s">
        <v>195</v>
      </c>
      <c r="C74" s="173" t="s">
        <v>196</v>
      </c>
      <c r="D74" s="174" t="s">
        <v>137</v>
      </c>
      <c r="E74" s="175">
        <v>23</v>
      </c>
      <c r="F74" s="175">
        <v>0</v>
      </c>
      <c r="G74" s="176">
        <f>E74*F74</f>
        <v>0</v>
      </c>
      <c r="O74" s="170">
        <v>2</v>
      </c>
      <c r="AA74" s="146">
        <v>1</v>
      </c>
      <c r="AB74" s="146">
        <v>7</v>
      </c>
      <c r="AC74" s="146">
        <v>7</v>
      </c>
      <c r="AZ74" s="146">
        <v>2</v>
      </c>
      <c r="BA74" s="146">
        <f>IF(AZ74=1,G74,0)</f>
        <v>0</v>
      </c>
      <c r="BB74" s="146">
        <f>IF(AZ74=2,G74,0)</f>
        <v>0</v>
      </c>
      <c r="BC74" s="146">
        <f>IF(AZ74=3,G74,0)</f>
        <v>0</v>
      </c>
      <c r="BD74" s="146">
        <f>IF(AZ74=4,G74,0)</f>
        <v>0</v>
      </c>
      <c r="BE74" s="146">
        <f>IF(AZ74=5,G74,0)</f>
        <v>0</v>
      </c>
      <c r="CA74" s="177">
        <v>1</v>
      </c>
      <c r="CB74" s="177">
        <v>7</v>
      </c>
      <c r="CZ74" s="146">
        <v>5.0000000000000002E-5</v>
      </c>
    </row>
    <row r="75" spans="1:104" x14ac:dyDescent="0.2">
      <c r="A75" s="171">
        <v>46</v>
      </c>
      <c r="B75" s="172" t="s">
        <v>197</v>
      </c>
      <c r="C75" s="173" t="s">
        <v>198</v>
      </c>
      <c r="D75" s="174" t="s">
        <v>168</v>
      </c>
      <c r="E75" s="175">
        <v>1.15E-3</v>
      </c>
      <c r="F75" s="175">
        <v>0</v>
      </c>
      <c r="G75" s="176">
        <f>E75*F75</f>
        <v>0</v>
      </c>
      <c r="O75" s="170">
        <v>2</v>
      </c>
      <c r="AA75" s="146">
        <v>7</v>
      </c>
      <c r="AB75" s="146">
        <v>1001</v>
      </c>
      <c r="AC75" s="146">
        <v>5</v>
      </c>
      <c r="AZ75" s="146">
        <v>2</v>
      </c>
      <c r="BA75" s="146">
        <f>IF(AZ75=1,G75,0)</f>
        <v>0</v>
      </c>
      <c r="BB75" s="146">
        <f>IF(AZ75=2,G75,0)</f>
        <v>0</v>
      </c>
      <c r="BC75" s="146">
        <f>IF(AZ75=3,G75,0)</f>
        <v>0</v>
      </c>
      <c r="BD75" s="146">
        <f>IF(AZ75=4,G75,0)</f>
        <v>0</v>
      </c>
      <c r="BE75" s="146">
        <f>IF(AZ75=5,G75,0)</f>
        <v>0</v>
      </c>
      <c r="CA75" s="177">
        <v>7</v>
      </c>
      <c r="CB75" s="177">
        <v>1001</v>
      </c>
      <c r="CZ75" s="146">
        <v>0</v>
      </c>
    </row>
    <row r="76" spans="1:104" x14ac:dyDescent="0.2">
      <c r="A76" s="178"/>
      <c r="B76" s="179" t="s">
        <v>74</v>
      </c>
      <c r="C76" s="180" t="str">
        <f>CONCATENATE(B71," ",C71)</f>
        <v>767 Konstrukce zámečnické</v>
      </c>
      <c r="D76" s="181"/>
      <c r="E76" s="182"/>
      <c r="F76" s="183"/>
      <c r="G76" s="184">
        <f>SUM(G71:G75)</f>
        <v>0</v>
      </c>
      <c r="O76" s="170">
        <v>4</v>
      </c>
      <c r="BA76" s="185">
        <f>SUM(BA71:BA75)</f>
        <v>0</v>
      </c>
      <c r="BB76" s="185">
        <f>SUM(BB71:BB75)</f>
        <v>0</v>
      </c>
      <c r="BC76" s="185">
        <f>SUM(BC71:BC75)</f>
        <v>0</v>
      </c>
      <c r="BD76" s="185">
        <f>SUM(BD71:BD75)</f>
        <v>0</v>
      </c>
      <c r="BE76" s="185">
        <f>SUM(BE71:BE75)</f>
        <v>0</v>
      </c>
    </row>
    <row r="77" spans="1:104" x14ac:dyDescent="0.2">
      <c r="A77" s="163" t="s">
        <v>71</v>
      </c>
      <c r="B77" s="164" t="s">
        <v>199</v>
      </c>
      <c r="C77" s="165" t="s">
        <v>200</v>
      </c>
      <c r="D77" s="166"/>
      <c r="E77" s="167"/>
      <c r="F77" s="167"/>
      <c r="G77" s="168"/>
      <c r="H77" s="169"/>
      <c r="I77" s="169"/>
      <c r="O77" s="170">
        <v>1</v>
      </c>
    </row>
    <row r="78" spans="1:104" x14ac:dyDescent="0.2">
      <c r="A78" s="171">
        <v>47</v>
      </c>
      <c r="B78" s="172" t="s">
        <v>201</v>
      </c>
      <c r="C78" s="173" t="s">
        <v>202</v>
      </c>
      <c r="D78" s="174" t="s">
        <v>98</v>
      </c>
      <c r="E78" s="175">
        <v>22.89</v>
      </c>
      <c r="F78" s="175">
        <v>0</v>
      </c>
      <c r="G78" s="176">
        <f>E78*F78</f>
        <v>0</v>
      </c>
      <c r="O78" s="170">
        <v>2</v>
      </c>
      <c r="AA78" s="146">
        <v>1</v>
      </c>
      <c r="AB78" s="146">
        <v>7</v>
      </c>
      <c r="AC78" s="146">
        <v>7</v>
      </c>
      <c r="AZ78" s="146">
        <v>2</v>
      </c>
      <c r="BA78" s="146">
        <f>IF(AZ78=1,G78,0)</f>
        <v>0</v>
      </c>
      <c r="BB78" s="146">
        <f>IF(AZ78=2,G78,0)</f>
        <v>0</v>
      </c>
      <c r="BC78" s="146">
        <f>IF(AZ78=3,G78,0)</f>
        <v>0</v>
      </c>
      <c r="BD78" s="146">
        <f>IF(AZ78=4,G78,0)</f>
        <v>0</v>
      </c>
      <c r="BE78" s="146">
        <f>IF(AZ78=5,G78,0)</f>
        <v>0</v>
      </c>
      <c r="CA78" s="177">
        <v>1</v>
      </c>
      <c r="CB78" s="177">
        <v>7</v>
      </c>
      <c r="CZ78" s="146">
        <v>5.0000000000000002E-5</v>
      </c>
    </row>
    <row r="79" spans="1:104" x14ac:dyDescent="0.2">
      <c r="A79" s="171">
        <v>48</v>
      </c>
      <c r="B79" s="172" t="s">
        <v>203</v>
      </c>
      <c r="C79" s="173" t="s">
        <v>204</v>
      </c>
      <c r="D79" s="174" t="s">
        <v>98</v>
      </c>
      <c r="E79" s="175">
        <v>22.89</v>
      </c>
      <c r="F79" s="175">
        <v>0</v>
      </c>
      <c r="G79" s="176">
        <f>E79*F79</f>
        <v>0</v>
      </c>
      <c r="O79" s="170">
        <v>2</v>
      </c>
      <c r="AA79" s="146">
        <v>1</v>
      </c>
      <c r="AB79" s="146">
        <v>7</v>
      </c>
      <c r="AC79" s="146">
        <v>7</v>
      </c>
      <c r="AZ79" s="146">
        <v>2</v>
      </c>
      <c r="BA79" s="146">
        <f>IF(AZ79=1,G79,0)</f>
        <v>0</v>
      </c>
      <c r="BB79" s="146">
        <f>IF(AZ79=2,G79,0)</f>
        <v>0</v>
      </c>
      <c r="BC79" s="146">
        <f>IF(AZ79=3,G79,0)</f>
        <v>0</v>
      </c>
      <c r="BD79" s="146">
        <f>IF(AZ79=4,G79,0)</f>
        <v>0</v>
      </c>
      <c r="BE79" s="146">
        <f>IF(AZ79=5,G79,0)</f>
        <v>0</v>
      </c>
      <c r="CA79" s="177">
        <v>1</v>
      </c>
      <c r="CB79" s="177">
        <v>7</v>
      </c>
      <c r="CZ79" s="146">
        <v>2.9999999999999997E-4</v>
      </c>
    </row>
    <row r="80" spans="1:104" x14ac:dyDescent="0.2">
      <c r="A80" s="171">
        <v>49</v>
      </c>
      <c r="B80" s="172" t="s">
        <v>205</v>
      </c>
      <c r="C80" s="173" t="s">
        <v>206</v>
      </c>
      <c r="D80" s="174" t="s">
        <v>98</v>
      </c>
      <c r="E80" s="175">
        <v>103.55</v>
      </c>
      <c r="F80" s="175">
        <v>0</v>
      </c>
      <c r="G80" s="176">
        <f>E80*F80</f>
        <v>0</v>
      </c>
      <c r="O80" s="170">
        <v>2</v>
      </c>
      <c r="AA80" s="146">
        <v>1</v>
      </c>
      <c r="AB80" s="146">
        <v>7</v>
      </c>
      <c r="AC80" s="146">
        <v>7</v>
      </c>
      <c r="AZ80" s="146">
        <v>2</v>
      </c>
      <c r="BA80" s="146">
        <f>IF(AZ80=1,G80,0)</f>
        <v>0</v>
      </c>
      <c r="BB80" s="146">
        <f>IF(AZ80=2,G80,0)</f>
        <v>0</v>
      </c>
      <c r="BC80" s="146">
        <f>IF(AZ80=3,G80,0)</f>
        <v>0</v>
      </c>
      <c r="BD80" s="146">
        <f>IF(AZ80=4,G80,0)</f>
        <v>0</v>
      </c>
      <c r="BE80" s="146">
        <f>IF(AZ80=5,G80,0)</f>
        <v>0</v>
      </c>
      <c r="CA80" s="177">
        <v>1</v>
      </c>
      <c r="CB80" s="177">
        <v>7</v>
      </c>
      <c r="CZ80" s="146">
        <v>1.3999999999999999E-4</v>
      </c>
    </row>
    <row r="81" spans="1:104" x14ac:dyDescent="0.2">
      <c r="A81" s="178"/>
      <c r="B81" s="179" t="s">
        <v>74</v>
      </c>
      <c r="C81" s="180" t="str">
        <f>CONCATENATE(B77," ",C77)</f>
        <v>784 Malby</v>
      </c>
      <c r="D81" s="181"/>
      <c r="E81" s="182"/>
      <c r="F81" s="183"/>
      <c r="G81" s="184">
        <f>SUM(G77:G80)</f>
        <v>0</v>
      </c>
      <c r="O81" s="170">
        <v>4</v>
      </c>
      <c r="BA81" s="185">
        <f>SUM(BA77:BA80)</f>
        <v>0</v>
      </c>
      <c r="BB81" s="185">
        <f>SUM(BB77:BB80)</f>
        <v>0</v>
      </c>
      <c r="BC81" s="185">
        <f>SUM(BC77:BC80)</f>
        <v>0</v>
      </c>
      <c r="BD81" s="185">
        <f>SUM(BD77:BD80)</f>
        <v>0</v>
      </c>
      <c r="BE81" s="185">
        <f>SUM(BE77:BE80)</f>
        <v>0</v>
      </c>
    </row>
    <row r="82" spans="1:104" x14ac:dyDescent="0.2">
      <c r="A82" s="163" t="s">
        <v>71</v>
      </c>
      <c r="B82" s="164" t="s">
        <v>207</v>
      </c>
      <c r="C82" s="165" t="s">
        <v>208</v>
      </c>
      <c r="D82" s="166"/>
      <c r="E82" s="167"/>
      <c r="F82" s="167"/>
      <c r="G82" s="168"/>
      <c r="H82" s="169"/>
      <c r="I82" s="169"/>
      <c r="O82" s="170">
        <v>1</v>
      </c>
    </row>
    <row r="83" spans="1:104" x14ac:dyDescent="0.2">
      <c r="A83" s="171">
        <v>50</v>
      </c>
      <c r="B83" s="172" t="s">
        <v>209</v>
      </c>
      <c r="C83" s="173" t="s">
        <v>210</v>
      </c>
      <c r="D83" s="174" t="s">
        <v>211</v>
      </c>
      <c r="E83" s="175">
        <v>4</v>
      </c>
      <c r="F83" s="175">
        <v>0</v>
      </c>
      <c r="G83" s="176">
        <f>E83*F83</f>
        <v>0</v>
      </c>
      <c r="O83" s="170">
        <v>2</v>
      </c>
      <c r="AA83" s="146">
        <v>11</v>
      </c>
      <c r="AB83" s="146">
        <v>3</v>
      </c>
      <c r="AC83" s="146">
        <v>16</v>
      </c>
      <c r="AZ83" s="146">
        <v>2</v>
      </c>
      <c r="BA83" s="146">
        <f>IF(AZ83=1,G83,0)</f>
        <v>0</v>
      </c>
      <c r="BB83" s="146">
        <f>IF(AZ83=2,G83,0)</f>
        <v>0</v>
      </c>
      <c r="BC83" s="146">
        <f>IF(AZ83=3,G83,0)</f>
        <v>0</v>
      </c>
      <c r="BD83" s="146">
        <f>IF(AZ83=4,G83,0)</f>
        <v>0</v>
      </c>
      <c r="BE83" s="146">
        <f>IF(AZ83=5,G83,0)</f>
        <v>0</v>
      </c>
      <c r="CA83" s="177">
        <v>11</v>
      </c>
      <c r="CB83" s="177">
        <v>3</v>
      </c>
      <c r="CZ83" s="146">
        <v>0</v>
      </c>
    </row>
    <row r="84" spans="1:104" x14ac:dyDescent="0.2">
      <c r="A84" s="178"/>
      <c r="B84" s="179" t="s">
        <v>74</v>
      </c>
      <c r="C84" s="180" t="str">
        <f>CONCATENATE(B82," ",C82)</f>
        <v>799 Ostatní</v>
      </c>
      <c r="D84" s="181"/>
      <c r="E84" s="182"/>
      <c r="F84" s="183"/>
      <c r="G84" s="184">
        <f>SUM(G82:G83)</f>
        <v>0</v>
      </c>
      <c r="O84" s="170">
        <v>4</v>
      </c>
      <c r="BA84" s="185">
        <f>SUM(BA82:BA83)</f>
        <v>0</v>
      </c>
      <c r="BB84" s="185">
        <f>SUM(BB82:BB83)</f>
        <v>0</v>
      </c>
      <c r="BC84" s="185">
        <f>SUM(BC82:BC83)</f>
        <v>0</v>
      </c>
      <c r="BD84" s="185">
        <f>SUM(BD82:BD83)</f>
        <v>0</v>
      </c>
      <c r="BE84" s="185">
        <f>SUM(BE82:BE83)</f>
        <v>0</v>
      </c>
    </row>
    <row r="85" spans="1:104" x14ac:dyDescent="0.2">
      <c r="A85" s="163" t="s">
        <v>71</v>
      </c>
      <c r="B85" s="164" t="s">
        <v>212</v>
      </c>
      <c r="C85" s="165" t="s">
        <v>213</v>
      </c>
      <c r="D85" s="166"/>
      <c r="E85" s="167"/>
      <c r="F85" s="167"/>
      <c r="G85" s="168"/>
      <c r="H85" s="169"/>
      <c r="I85" s="169"/>
      <c r="O85" s="170">
        <v>1</v>
      </c>
    </row>
    <row r="86" spans="1:104" x14ac:dyDescent="0.2">
      <c r="A86" s="171">
        <v>51</v>
      </c>
      <c r="B86" s="172" t="s">
        <v>214</v>
      </c>
      <c r="C86" s="173" t="s">
        <v>215</v>
      </c>
      <c r="D86" s="174" t="s">
        <v>168</v>
      </c>
      <c r="E86" s="175">
        <v>0.2505</v>
      </c>
      <c r="F86" s="175">
        <v>0</v>
      </c>
      <c r="G86" s="176">
        <f>E86*F86</f>
        <v>0</v>
      </c>
      <c r="O86" s="170">
        <v>2</v>
      </c>
      <c r="AA86" s="146">
        <v>8</v>
      </c>
      <c r="AB86" s="146">
        <v>0</v>
      </c>
      <c r="AC86" s="146">
        <v>3</v>
      </c>
      <c r="AZ86" s="146">
        <v>1</v>
      </c>
      <c r="BA86" s="146">
        <f>IF(AZ86=1,G86,0)</f>
        <v>0</v>
      </c>
      <c r="BB86" s="146">
        <f>IF(AZ86=2,G86,0)</f>
        <v>0</v>
      </c>
      <c r="BC86" s="146">
        <f>IF(AZ86=3,G86,0)</f>
        <v>0</v>
      </c>
      <c r="BD86" s="146">
        <f>IF(AZ86=4,G86,0)</f>
        <v>0</v>
      </c>
      <c r="BE86" s="146">
        <f>IF(AZ86=5,G86,0)</f>
        <v>0</v>
      </c>
      <c r="CA86" s="177">
        <v>8</v>
      </c>
      <c r="CB86" s="177">
        <v>0</v>
      </c>
      <c r="CZ86" s="146">
        <v>0</v>
      </c>
    </row>
    <row r="87" spans="1:104" x14ac:dyDescent="0.2">
      <c r="A87" s="171">
        <v>52</v>
      </c>
      <c r="B87" s="172" t="s">
        <v>216</v>
      </c>
      <c r="C87" s="173" t="s">
        <v>217</v>
      </c>
      <c r="D87" s="174" t="s">
        <v>168</v>
      </c>
      <c r="E87" s="175">
        <v>0.2505</v>
      </c>
      <c r="F87" s="175">
        <v>0</v>
      </c>
      <c r="G87" s="176">
        <f>E87*F87</f>
        <v>0</v>
      </c>
      <c r="O87" s="170">
        <v>2</v>
      </c>
      <c r="AA87" s="146">
        <v>8</v>
      </c>
      <c r="AB87" s="146">
        <v>0</v>
      </c>
      <c r="AC87" s="146">
        <v>3</v>
      </c>
      <c r="AZ87" s="146">
        <v>1</v>
      </c>
      <c r="BA87" s="146">
        <f>IF(AZ87=1,G87,0)</f>
        <v>0</v>
      </c>
      <c r="BB87" s="146">
        <f>IF(AZ87=2,G87,0)</f>
        <v>0</v>
      </c>
      <c r="BC87" s="146">
        <f>IF(AZ87=3,G87,0)</f>
        <v>0</v>
      </c>
      <c r="BD87" s="146">
        <f>IF(AZ87=4,G87,0)</f>
        <v>0</v>
      </c>
      <c r="BE87" s="146">
        <f>IF(AZ87=5,G87,0)</f>
        <v>0</v>
      </c>
      <c r="CA87" s="177">
        <v>8</v>
      </c>
      <c r="CB87" s="177">
        <v>0</v>
      </c>
      <c r="CZ87" s="146">
        <v>0</v>
      </c>
    </row>
    <row r="88" spans="1:104" x14ac:dyDescent="0.2">
      <c r="A88" s="171">
        <v>53</v>
      </c>
      <c r="B88" s="172" t="s">
        <v>218</v>
      </c>
      <c r="C88" s="173" t="s">
        <v>219</v>
      </c>
      <c r="D88" s="174" t="s">
        <v>168</v>
      </c>
      <c r="E88" s="175">
        <v>0.2505</v>
      </c>
      <c r="F88" s="175">
        <v>0</v>
      </c>
      <c r="G88" s="176">
        <f>E88*F88</f>
        <v>0</v>
      </c>
      <c r="O88" s="170">
        <v>2</v>
      </c>
      <c r="AA88" s="146">
        <v>8</v>
      </c>
      <c r="AB88" s="146">
        <v>0</v>
      </c>
      <c r="AC88" s="146">
        <v>3</v>
      </c>
      <c r="AZ88" s="146">
        <v>1</v>
      </c>
      <c r="BA88" s="146">
        <f>IF(AZ88=1,G88,0)</f>
        <v>0</v>
      </c>
      <c r="BB88" s="146">
        <f>IF(AZ88=2,G88,0)</f>
        <v>0</v>
      </c>
      <c r="BC88" s="146">
        <f>IF(AZ88=3,G88,0)</f>
        <v>0</v>
      </c>
      <c r="BD88" s="146">
        <f>IF(AZ88=4,G88,0)</f>
        <v>0</v>
      </c>
      <c r="BE88" s="146">
        <f>IF(AZ88=5,G88,0)</f>
        <v>0</v>
      </c>
      <c r="CA88" s="177">
        <v>8</v>
      </c>
      <c r="CB88" s="177">
        <v>0</v>
      </c>
      <c r="CZ88" s="146">
        <v>0</v>
      </c>
    </row>
    <row r="89" spans="1:104" x14ac:dyDescent="0.2">
      <c r="A89" s="171">
        <v>54</v>
      </c>
      <c r="B89" s="172" t="s">
        <v>220</v>
      </c>
      <c r="C89" s="173" t="s">
        <v>221</v>
      </c>
      <c r="D89" s="174" t="s">
        <v>168</v>
      </c>
      <c r="E89" s="175">
        <v>0.2505</v>
      </c>
      <c r="F89" s="175">
        <v>0</v>
      </c>
      <c r="G89" s="176">
        <f>E89*F89</f>
        <v>0</v>
      </c>
      <c r="O89" s="170">
        <v>2</v>
      </c>
      <c r="AA89" s="146">
        <v>8</v>
      </c>
      <c r="AB89" s="146">
        <v>0</v>
      </c>
      <c r="AC89" s="146">
        <v>3</v>
      </c>
      <c r="AZ89" s="146">
        <v>1</v>
      </c>
      <c r="BA89" s="146">
        <f>IF(AZ89=1,G89,0)</f>
        <v>0</v>
      </c>
      <c r="BB89" s="146">
        <f>IF(AZ89=2,G89,0)</f>
        <v>0</v>
      </c>
      <c r="BC89" s="146">
        <f>IF(AZ89=3,G89,0)</f>
        <v>0</v>
      </c>
      <c r="BD89" s="146">
        <f>IF(AZ89=4,G89,0)</f>
        <v>0</v>
      </c>
      <c r="BE89" s="146">
        <f>IF(AZ89=5,G89,0)</f>
        <v>0</v>
      </c>
      <c r="CA89" s="177">
        <v>8</v>
      </c>
      <c r="CB89" s="177">
        <v>0</v>
      </c>
      <c r="CZ89" s="146">
        <v>0</v>
      </c>
    </row>
    <row r="90" spans="1:104" x14ac:dyDescent="0.2">
      <c r="A90" s="178"/>
      <c r="B90" s="179" t="s">
        <v>74</v>
      </c>
      <c r="C90" s="180" t="str">
        <f>CONCATENATE(B85," ",C85)</f>
        <v>D96 Přesuny suti a vybouraných hmot</v>
      </c>
      <c r="D90" s="181"/>
      <c r="E90" s="182"/>
      <c r="F90" s="183"/>
      <c r="G90" s="184">
        <f>SUM(G85:G89)</f>
        <v>0</v>
      </c>
      <c r="O90" s="170">
        <v>4</v>
      </c>
      <c r="BA90" s="185">
        <f>SUM(BA85:BA89)</f>
        <v>0</v>
      </c>
      <c r="BB90" s="185">
        <f>SUM(BB85:BB89)</f>
        <v>0</v>
      </c>
      <c r="BC90" s="185">
        <f>SUM(BC85:BC89)</f>
        <v>0</v>
      </c>
      <c r="BD90" s="185">
        <f>SUM(BD85:BD89)</f>
        <v>0</v>
      </c>
      <c r="BE90" s="185">
        <f>SUM(BE85:BE89)</f>
        <v>0</v>
      </c>
    </row>
    <row r="91" spans="1:104" x14ac:dyDescent="0.2">
      <c r="E91" s="146"/>
    </row>
    <row r="92" spans="1:104" x14ac:dyDescent="0.2">
      <c r="E92" s="146"/>
    </row>
    <row r="93" spans="1:104" x14ac:dyDescent="0.2">
      <c r="E93" s="146"/>
    </row>
    <row r="94" spans="1:104" x14ac:dyDescent="0.2">
      <c r="E94" s="146"/>
    </row>
    <row r="95" spans="1:104" x14ac:dyDescent="0.2">
      <c r="E95" s="146"/>
    </row>
    <row r="96" spans="1:104" x14ac:dyDescent="0.2">
      <c r="E96" s="146"/>
    </row>
    <row r="97" spans="5:5" x14ac:dyDescent="0.2">
      <c r="E97" s="146"/>
    </row>
    <row r="98" spans="5:5" x14ac:dyDescent="0.2">
      <c r="E98" s="146"/>
    </row>
    <row r="99" spans="5:5" x14ac:dyDescent="0.2">
      <c r="E99" s="146"/>
    </row>
    <row r="100" spans="5:5" x14ac:dyDescent="0.2">
      <c r="E100" s="146"/>
    </row>
    <row r="101" spans="5:5" x14ac:dyDescent="0.2">
      <c r="E101" s="146"/>
    </row>
    <row r="102" spans="5:5" x14ac:dyDescent="0.2">
      <c r="E102" s="146"/>
    </row>
    <row r="103" spans="5:5" x14ac:dyDescent="0.2">
      <c r="E103" s="146"/>
    </row>
    <row r="104" spans="5:5" x14ac:dyDescent="0.2">
      <c r="E104" s="146"/>
    </row>
    <row r="105" spans="5:5" x14ac:dyDescent="0.2">
      <c r="E105" s="146"/>
    </row>
    <row r="106" spans="5:5" x14ac:dyDescent="0.2">
      <c r="E106" s="146"/>
    </row>
    <row r="107" spans="5:5" x14ac:dyDescent="0.2">
      <c r="E107" s="146"/>
    </row>
    <row r="108" spans="5:5" x14ac:dyDescent="0.2">
      <c r="E108" s="146"/>
    </row>
    <row r="109" spans="5:5" x14ac:dyDescent="0.2">
      <c r="E109" s="146"/>
    </row>
    <row r="110" spans="5:5" x14ac:dyDescent="0.2">
      <c r="E110" s="146"/>
    </row>
    <row r="111" spans="5:5" x14ac:dyDescent="0.2">
      <c r="E111" s="146"/>
    </row>
    <row r="112" spans="5:5" x14ac:dyDescent="0.2">
      <c r="E112" s="146"/>
    </row>
    <row r="113" spans="1:7" x14ac:dyDescent="0.2">
      <c r="E113" s="146"/>
    </row>
    <row r="114" spans="1:7" x14ac:dyDescent="0.2">
      <c r="A114" s="186"/>
      <c r="B114" s="186"/>
      <c r="C114" s="186"/>
      <c r="D114" s="186"/>
      <c r="E114" s="186"/>
      <c r="F114" s="186"/>
      <c r="G114" s="186"/>
    </row>
    <row r="115" spans="1:7" x14ac:dyDescent="0.2">
      <c r="A115" s="186"/>
      <c r="B115" s="186"/>
      <c r="C115" s="186"/>
      <c r="D115" s="186"/>
      <c r="E115" s="186"/>
      <c r="F115" s="186"/>
      <c r="G115" s="186"/>
    </row>
    <row r="116" spans="1:7" x14ac:dyDescent="0.2">
      <c r="A116" s="186"/>
      <c r="B116" s="186"/>
      <c r="C116" s="186"/>
      <c r="D116" s="186"/>
      <c r="E116" s="186"/>
      <c r="F116" s="186"/>
      <c r="G116" s="186"/>
    </row>
    <row r="117" spans="1:7" x14ac:dyDescent="0.2">
      <c r="A117" s="186"/>
      <c r="B117" s="186"/>
      <c r="C117" s="186"/>
      <c r="D117" s="186"/>
      <c r="E117" s="186"/>
      <c r="F117" s="186"/>
      <c r="G117" s="186"/>
    </row>
    <row r="118" spans="1:7" x14ac:dyDescent="0.2">
      <c r="E118" s="146"/>
    </row>
    <row r="119" spans="1:7" x14ac:dyDescent="0.2">
      <c r="E119" s="146"/>
    </row>
    <row r="120" spans="1:7" x14ac:dyDescent="0.2">
      <c r="E120" s="146"/>
    </row>
    <row r="121" spans="1:7" x14ac:dyDescent="0.2">
      <c r="E121" s="146"/>
    </row>
    <row r="122" spans="1:7" x14ac:dyDescent="0.2">
      <c r="E122" s="146"/>
    </row>
    <row r="123" spans="1:7" x14ac:dyDescent="0.2">
      <c r="E123" s="146"/>
    </row>
    <row r="124" spans="1:7" x14ac:dyDescent="0.2">
      <c r="E124" s="146"/>
    </row>
    <row r="125" spans="1:7" x14ac:dyDescent="0.2">
      <c r="E125" s="146"/>
    </row>
    <row r="126" spans="1:7" x14ac:dyDescent="0.2">
      <c r="E126" s="146"/>
    </row>
    <row r="127" spans="1:7" x14ac:dyDescent="0.2">
      <c r="E127" s="146"/>
    </row>
    <row r="128" spans="1:7" x14ac:dyDescent="0.2">
      <c r="E128" s="146"/>
    </row>
    <row r="129" spans="5:5" x14ac:dyDescent="0.2">
      <c r="E129" s="146"/>
    </row>
    <row r="130" spans="5:5" x14ac:dyDescent="0.2">
      <c r="E130" s="146"/>
    </row>
    <row r="131" spans="5:5" x14ac:dyDescent="0.2">
      <c r="E131" s="146"/>
    </row>
    <row r="132" spans="5:5" x14ac:dyDescent="0.2">
      <c r="E132" s="146"/>
    </row>
    <row r="133" spans="5:5" x14ac:dyDescent="0.2">
      <c r="E133" s="146"/>
    </row>
    <row r="134" spans="5:5" x14ac:dyDescent="0.2">
      <c r="E134" s="146"/>
    </row>
    <row r="135" spans="5:5" x14ac:dyDescent="0.2">
      <c r="E135" s="146"/>
    </row>
    <row r="136" spans="5:5" x14ac:dyDescent="0.2">
      <c r="E136" s="146"/>
    </row>
    <row r="137" spans="5:5" x14ac:dyDescent="0.2">
      <c r="E137" s="146"/>
    </row>
    <row r="138" spans="5:5" x14ac:dyDescent="0.2">
      <c r="E138" s="146"/>
    </row>
    <row r="139" spans="5:5" x14ac:dyDescent="0.2">
      <c r="E139" s="146"/>
    </row>
    <row r="140" spans="5:5" x14ac:dyDescent="0.2">
      <c r="E140" s="146"/>
    </row>
    <row r="141" spans="5:5" x14ac:dyDescent="0.2">
      <c r="E141" s="146"/>
    </row>
    <row r="142" spans="5:5" x14ac:dyDescent="0.2">
      <c r="E142" s="146"/>
    </row>
    <row r="143" spans="5:5" x14ac:dyDescent="0.2">
      <c r="E143" s="146"/>
    </row>
    <row r="144" spans="5:5" x14ac:dyDescent="0.2">
      <c r="E144" s="146"/>
    </row>
    <row r="145" spans="1:7" x14ac:dyDescent="0.2">
      <c r="E145" s="146"/>
    </row>
    <row r="146" spans="1:7" x14ac:dyDescent="0.2">
      <c r="E146" s="146"/>
    </row>
    <row r="147" spans="1:7" x14ac:dyDescent="0.2">
      <c r="E147" s="146"/>
    </row>
    <row r="148" spans="1:7" x14ac:dyDescent="0.2">
      <c r="E148" s="146"/>
    </row>
    <row r="149" spans="1:7" x14ac:dyDescent="0.2">
      <c r="A149" s="187"/>
      <c r="B149" s="187"/>
    </row>
    <row r="150" spans="1:7" x14ac:dyDescent="0.2">
      <c r="A150" s="186"/>
      <c r="B150" s="186"/>
      <c r="C150" s="189"/>
      <c r="D150" s="189"/>
      <c r="E150" s="190"/>
      <c r="F150" s="189"/>
      <c r="G150" s="191"/>
    </row>
    <row r="151" spans="1:7" x14ac:dyDescent="0.2">
      <c r="A151" s="192"/>
      <c r="B151" s="192"/>
      <c r="C151" s="186"/>
      <c r="D151" s="186"/>
      <c r="E151" s="193"/>
      <c r="F151" s="186"/>
      <c r="G151" s="186"/>
    </row>
    <row r="152" spans="1:7" x14ac:dyDescent="0.2">
      <c r="A152" s="186"/>
      <c r="B152" s="186"/>
      <c r="C152" s="186"/>
      <c r="D152" s="186"/>
      <c r="E152" s="193"/>
      <c r="F152" s="186"/>
      <c r="G152" s="186"/>
    </row>
    <row r="153" spans="1:7" x14ac:dyDescent="0.2">
      <c r="A153" s="186"/>
      <c r="B153" s="186"/>
      <c r="C153" s="186"/>
      <c r="D153" s="186"/>
      <c r="E153" s="193"/>
      <c r="F153" s="186"/>
      <c r="G153" s="186"/>
    </row>
    <row r="154" spans="1:7" x14ac:dyDescent="0.2">
      <c r="A154" s="186"/>
      <c r="B154" s="186"/>
      <c r="C154" s="186"/>
      <c r="D154" s="186"/>
      <c r="E154" s="193"/>
      <c r="F154" s="186"/>
      <c r="G154" s="186"/>
    </row>
    <row r="155" spans="1:7" x14ac:dyDescent="0.2">
      <c r="A155" s="186"/>
      <c r="B155" s="186"/>
      <c r="C155" s="186"/>
      <c r="D155" s="186"/>
      <c r="E155" s="193"/>
      <c r="F155" s="186"/>
      <c r="G155" s="186"/>
    </row>
    <row r="156" spans="1:7" x14ac:dyDescent="0.2">
      <c r="A156" s="186"/>
      <c r="B156" s="186"/>
      <c r="C156" s="186"/>
      <c r="D156" s="186"/>
      <c r="E156" s="193"/>
      <c r="F156" s="186"/>
      <c r="G156" s="186"/>
    </row>
    <row r="157" spans="1:7" x14ac:dyDescent="0.2">
      <c r="A157" s="186"/>
      <c r="B157" s="186"/>
      <c r="C157" s="186"/>
      <c r="D157" s="186"/>
      <c r="E157" s="193"/>
      <c r="F157" s="186"/>
      <c r="G157" s="186"/>
    </row>
    <row r="158" spans="1:7" x14ac:dyDescent="0.2">
      <c r="A158" s="186"/>
      <c r="B158" s="186"/>
      <c r="C158" s="186"/>
      <c r="D158" s="186"/>
      <c r="E158" s="193"/>
      <c r="F158" s="186"/>
      <c r="G158" s="186"/>
    </row>
    <row r="159" spans="1:7" x14ac:dyDescent="0.2">
      <c r="A159" s="186"/>
      <c r="B159" s="186"/>
      <c r="C159" s="186"/>
      <c r="D159" s="186"/>
      <c r="E159" s="193"/>
      <c r="F159" s="186"/>
      <c r="G159" s="186"/>
    </row>
    <row r="160" spans="1:7" x14ac:dyDescent="0.2">
      <c r="A160" s="186"/>
      <c r="B160" s="186"/>
      <c r="C160" s="186"/>
      <c r="D160" s="186"/>
      <c r="E160" s="193"/>
      <c r="F160" s="186"/>
      <c r="G160" s="186"/>
    </row>
    <row r="161" spans="1:7" x14ac:dyDescent="0.2">
      <c r="A161" s="186"/>
      <c r="B161" s="186"/>
      <c r="C161" s="186"/>
      <c r="D161" s="186"/>
      <c r="E161" s="193"/>
      <c r="F161" s="186"/>
      <c r="G161" s="186"/>
    </row>
    <row r="162" spans="1:7" x14ac:dyDescent="0.2">
      <c r="A162" s="186"/>
      <c r="B162" s="186"/>
      <c r="C162" s="186"/>
      <c r="D162" s="186"/>
      <c r="E162" s="193"/>
      <c r="F162" s="186"/>
      <c r="G162" s="186"/>
    </row>
    <row r="163" spans="1:7" x14ac:dyDescent="0.2">
      <c r="A163" s="186"/>
      <c r="B163" s="186"/>
      <c r="C163" s="186"/>
      <c r="D163" s="186"/>
      <c r="E163" s="193"/>
      <c r="F163" s="186"/>
      <c r="G163" s="186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Teplarny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Raputa Pavel, Bc.</dc:creator>
  <cp:lastModifiedBy>Valica Karel</cp:lastModifiedBy>
  <cp:lastPrinted>2016-08-15T04:30:24Z</cp:lastPrinted>
  <dcterms:created xsi:type="dcterms:W3CDTF">2016-06-06T12:03:20Z</dcterms:created>
  <dcterms:modified xsi:type="dcterms:W3CDTF">2016-08-15T04:30:58Z</dcterms:modified>
</cp:coreProperties>
</file>